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915" yWindow="1365" windowWidth="15360" windowHeight="9000" tabRatio="379" activeTab="0"/>
  </bookViews>
  <sheets>
    <sheet name="F&amp;S_TotInstFacRk" sheetId="1" r:id="rId1"/>
    <sheet name="Definitions" sheetId="2" r:id="rId2"/>
  </sheets>
  <definedNames>
    <definedName name="_xlnm.Print_Area" localSheetId="0">'F&amp;S_TotInstFacRk'!$A$1:$H$66</definedName>
    <definedName name="_xlnm.Print_Titles" localSheetId="0">'F&amp;S_TotInstFacRk'!$A:$A,'F&amp;S_TotInstFacRk'!$1:$7</definedName>
  </definedNames>
  <calcPr fullCalcOnLoad="1"/>
</workbook>
</file>

<file path=xl/sharedStrings.xml><?xml version="1.0" encoding="utf-8"?>
<sst xmlns="http://schemas.openxmlformats.org/spreadsheetml/2006/main" count="86" uniqueCount="26">
  <si>
    <t>Professor</t>
  </si>
  <si>
    <t>Associate Professor</t>
  </si>
  <si>
    <t>Assistant Professor</t>
  </si>
  <si>
    <t>Instructor</t>
  </si>
  <si>
    <t>Lecturer</t>
  </si>
  <si>
    <t>NOTES:</t>
  </si>
  <si>
    <t xml:space="preserve">1) Faculty with primary titles of Professor, Associate, Assistant, Instructor, and Lecturer are included.  </t>
  </si>
  <si>
    <t>2) Academic Chairs are included with their academic rank.</t>
  </si>
  <si>
    <t xml:space="preserve">3) Also included are faculty with prefix titles of adjunct,  clinical, SM/School of Medicine, SD/School of Dentistry, and visiting.              </t>
  </si>
  <si>
    <t xml:space="preserve">4) Excluded are faculty with prefix titles  of research and extension and all faculty equivalents. </t>
  </si>
  <si>
    <t>5) Full-time faculty are defined as those faculty with FTE of 1.00 or greater (overload) and paybase of 9 months or greater.</t>
  </si>
  <si>
    <t>General University and Robert C. Byrd Health Sciences Center</t>
  </si>
  <si>
    <t>Total</t>
  </si>
  <si>
    <t>Health Sciences</t>
  </si>
  <si>
    <t>Distribution of Total Instructional Faculty</t>
  </si>
  <si>
    <t>By Rank</t>
  </si>
  <si>
    <t>West Virginia University - Main Campus</t>
  </si>
  <si>
    <t>General University</t>
  </si>
  <si>
    <t>Fall</t>
  </si>
  <si>
    <t>Source: Census Personnel Workfile</t>
  </si>
  <si>
    <t xml:space="preserve"> </t>
  </si>
  <si>
    <t>Campus</t>
  </si>
  <si>
    <t>Notes, definitions, and source</t>
  </si>
  <si>
    <t>Data table</t>
  </si>
  <si>
    <t>N:\PlanningTreasuryOps\Common\Planning\Aditya\IDEAS Queries\Dashboard Queries\Ideas Queries\DB- Distribution of Instructional Faculty by Rank</t>
  </si>
  <si>
    <t>Fall 2000 - Fall 2018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</si>
</sst>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i/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6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 applyProtection="1">
      <alignment vertical="center"/>
      <protection/>
    </xf>
    <xf numFmtId="0" fontId="7" fillId="0" borderId="0" xfId="0" applyFont="1" applyAlignment="1">
      <alignment vertical="center"/>
    </xf>
    <xf numFmtId="0" fontId="1" fillId="0" borderId="0" xfId="0" applyFont="1" applyAlignment="1" applyProtection="1">
      <alignment horizontal="left" vertical="center"/>
      <protection/>
    </xf>
    <xf numFmtId="0" fontId="1" fillId="0" borderId="0" xfId="0" applyFont="1" applyAlignment="1" applyProtection="1">
      <alignment vertical="center"/>
      <protection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vertical="center"/>
      <protection/>
    </xf>
    <xf numFmtId="0" fontId="10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>
      <alignment vertical="center"/>
    </xf>
    <xf numFmtId="0" fontId="5" fillId="0" borderId="0" xfId="53" applyAlignment="1" applyProtection="1">
      <alignment vertical="center"/>
      <protection/>
    </xf>
    <xf numFmtId="0" fontId="8" fillId="0" borderId="0" xfId="0" applyFont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 wrapText="1"/>
    </xf>
    <xf numFmtId="3" fontId="1" fillId="34" borderId="15" xfId="0" applyNumberFormat="1" applyFont="1" applyFill="1" applyBorder="1" applyAlignment="1">
      <alignment horizontal="center" vertical="center"/>
    </xf>
    <xf numFmtId="3" fontId="1" fillId="34" borderId="16" xfId="0" applyNumberFormat="1" applyFont="1" applyFill="1" applyBorder="1" applyAlignment="1">
      <alignment horizontal="center" vertical="center"/>
    </xf>
    <xf numFmtId="3" fontId="46" fillId="32" borderId="17" xfId="0" applyNumberFormat="1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4" fillId="33" borderId="24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vertical="center"/>
    </xf>
    <xf numFmtId="0" fontId="1" fillId="0" borderId="26" xfId="0" applyFont="1" applyFill="1" applyBorder="1" applyAlignment="1">
      <alignment vertical="center"/>
    </xf>
    <xf numFmtId="0" fontId="1" fillId="22" borderId="27" xfId="0" applyFont="1" applyFill="1" applyBorder="1" applyAlignment="1">
      <alignment vertical="center"/>
    </xf>
    <xf numFmtId="0" fontId="1" fillId="22" borderId="28" xfId="0" applyFont="1" applyFill="1" applyBorder="1" applyAlignment="1">
      <alignment horizontal="center" vertical="center"/>
    </xf>
    <xf numFmtId="0" fontId="1" fillId="22" borderId="29" xfId="0" applyFont="1" applyFill="1" applyBorder="1" applyAlignment="1">
      <alignment horizontal="center" vertical="center"/>
    </xf>
    <xf numFmtId="0" fontId="1" fillId="22" borderId="30" xfId="0" applyFont="1" applyFill="1" applyBorder="1" applyAlignment="1">
      <alignment horizontal="center" vertical="center"/>
    </xf>
    <xf numFmtId="0" fontId="4" fillId="33" borderId="31" xfId="0" applyFont="1" applyFill="1" applyBorder="1" applyAlignment="1" applyProtection="1">
      <alignment horizontal="center" vertical="center"/>
      <protection/>
    </xf>
    <xf numFmtId="0" fontId="4" fillId="33" borderId="32" xfId="0" applyFont="1" applyFill="1" applyBorder="1" applyAlignment="1">
      <alignment horizontal="center" vertical="center"/>
    </xf>
    <xf numFmtId="0" fontId="4" fillId="33" borderId="33" xfId="0" applyFont="1" applyFill="1" applyBorder="1" applyAlignment="1">
      <alignment horizontal="center" vertical="center"/>
    </xf>
    <xf numFmtId="0" fontId="3" fillId="0" borderId="0" xfId="0" applyFont="1" applyAlignment="1" applyProtection="1">
      <alignment horizontal="left" vertical="center"/>
      <protection/>
    </xf>
    <xf numFmtId="0" fontId="5" fillId="0" borderId="0" xfId="53" applyAlignment="1" applyProtection="1">
      <alignment horizontal="left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Dashboard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333399"/>
      </a:accent1>
      <a:accent2>
        <a:srgbClr val="FFCC00"/>
      </a:accent2>
      <a:accent3>
        <a:srgbClr val="FFFFCC"/>
      </a:accent3>
      <a:accent4>
        <a:srgbClr val="7C5F9F"/>
      </a:accent4>
      <a:accent5>
        <a:srgbClr val="333399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2"/>
  </sheetPr>
  <dimension ref="A1:L66"/>
  <sheetViews>
    <sheetView showGridLines="0" tabSelected="1" zoomScalePageLayoutView="0" workbookViewId="0" topLeftCell="A1">
      <selection activeCell="A1" sqref="A1:D1"/>
    </sheetView>
  </sheetViews>
  <sheetFormatPr defaultColWidth="9.140625" defaultRowHeight="12.75"/>
  <cols>
    <col min="1" max="1" width="9.421875" style="12" customWidth="1"/>
    <col min="2" max="2" width="20.7109375" style="11" customWidth="1"/>
    <col min="3" max="8" width="11.7109375" style="11" customWidth="1"/>
    <col min="9" max="10" width="7.140625" style="11" bestFit="1" customWidth="1"/>
    <col min="11" max="11" width="5.57421875" style="11" bestFit="1" customWidth="1"/>
    <col min="12" max="13" width="7.140625" style="11" bestFit="1" customWidth="1"/>
    <col min="14" max="14" width="5.57421875" style="11" bestFit="1" customWidth="1"/>
    <col min="15" max="16" width="7.140625" style="11" bestFit="1" customWidth="1"/>
    <col min="17" max="17" width="5.57421875" style="11" bestFit="1" customWidth="1"/>
    <col min="18" max="19" width="7.140625" style="11" bestFit="1" customWidth="1"/>
    <col min="20" max="20" width="5.57421875" style="11" bestFit="1" customWidth="1"/>
    <col min="21" max="22" width="7.140625" style="11" bestFit="1" customWidth="1"/>
    <col min="23" max="23" width="5.57421875" style="11" bestFit="1" customWidth="1"/>
    <col min="24" max="24" width="2.57421875" style="11" customWidth="1"/>
    <col min="25" max="16384" width="9.140625" style="11" customWidth="1"/>
  </cols>
  <sheetData>
    <row r="1" spans="1:8" s="2" customFormat="1" ht="15.75">
      <c r="A1" s="46" t="s">
        <v>16</v>
      </c>
      <c r="B1" s="46"/>
      <c r="C1" s="46"/>
      <c r="D1" s="46"/>
      <c r="E1" s="1"/>
      <c r="F1" s="1"/>
      <c r="G1" s="1"/>
      <c r="H1" s="1"/>
    </row>
    <row r="2" spans="1:8" s="16" customFormat="1" ht="15">
      <c r="A2" s="14" t="s">
        <v>14</v>
      </c>
      <c r="B2" s="15"/>
      <c r="C2" s="15"/>
      <c r="D2" s="15"/>
      <c r="E2" s="15"/>
      <c r="F2" s="15"/>
      <c r="G2" s="15"/>
      <c r="H2" s="15"/>
    </row>
    <row r="3" spans="1:8" s="2" customFormat="1" ht="15.75">
      <c r="A3" s="3" t="s">
        <v>15</v>
      </c>
      <c r="B3" s="4"/>
      <c r="C3" s="1"/>
      <c r="D3" s="1"/>
      <c r="E3" s="1"/>
      <c r="F3" s="1"/>
      <c r="G3" s="1"/>
      <c r="H3" s="1"/>
    </row>
    <row r="4" spans="1:8" s="2" customFormat="1" ht="15.75">
      <c r="A4" s="3" t="s">
        <v>11</v>
      </c>
      <c r="B4" s="4"/>
      <c r="C4" s="1"/>
      <c r="D4" s="1"/>
      <c r="E4" s="1"/>
      <c r="F4" s="1"/>
      <c r="G4" s="1"/>
      <c r="H4" s="1"/>
    </row>
    <row r="5" spans="1:8" s="2" customFormat="1" ht="15.75">
      <c r="A5" s="5" t="s">
        <v>25</v>
      </c>
      <c r="B5" s="6"/>
      <c r="C5" s="7"/>
      <c r="D5" s="7"/>
      <c r="E5" s="7"/>
      <c r="F5" s="7"/>
      <c r="G5" s="7"/>
      <c r="H5" s="7"/>
    </row>
    <row r="6" spans="1:12" s="9" customFormat="1" ht="13.5" thickBot="1">
      <c r="A6" s="8"/>
      <c r="L6" s="9" t="s">
        <v>20</v>
      </c>
    </row>
    <row r="7" spans="1:8" s="10" customFormat="1" ht="26.25" thickBot="1">
      <c r="A7" s="32" t="s">
        <v>18</v>
      </c>
      <c r="B7" s="36" t="s">
        <v>21</v>
      </c>
      <c r="C7" s="33" t="s">
        <v>0</v>
      </c>
      <c r="D7" s="30" t="s">
        <v>1</v>
      </c>
      <c r="E7" s="30" t="s">
        <v>2</v>
      </c>
      <c r="F7" s="30" t="s">
        <v>3</v>
      </c>
      <c r="G7" s="31" t="s">
        <v>4</v>
      </c>
      <c r="H7" s="26" t="s">
        <v>12</v>
      </c>
    </row>
    <row r="8" spans="1:8" s="10" customFormat="1" ht="12.75">
      <c r="A8" s="43">
        <v>2018</v>
      </c>
      <c r="B8" s="37" t="s">
        <v>17</v>
      </c>
      <c r="C8" s="34">
        <v>313</v>
      </c>
      <c r="D8" s="23">
        <v>316</v>
      </c>
      <c r="E8" s="23">
        <v>283</v>
      </c>
      <c r="F8" s="23">
        <v>94</v>
      </c>
      <c r="G8" s="24">
        <v>326</v>
      </c>
      <c r="H8" s="27">
        <f>SUM(C8:G8)</f>
        <v>1332</v>
      </c>
    </row>
    <row r="9" spans="1:8" s="10" customFormat="1" ht="12.75">
      <c r="A9" s="44"/>
      <c r="B9" s="38" t="s">
        <v>13</v>
      </c>
      <c r="C9" s="35">
        <v>250</v>
      </c>
      <c r="D9" s="22">
        <v>264</v>
      </c>
      <c r="E9" s="22">
        <v>777</v>
      </c>
      <c r="F9" s="22">
        <v>52</v>
      </c>
      <c r="G9" s="25">
        <v>92</v>
      </c>
      <c r="H9" s="28">
        <f>SUM(C9:G9)</f>
        <v>1435</v>
      </c>
    </row>
    <row r="10" spans="1:8" s="10" customFormat="1" ht="13.5" thickBot="1">
      <c r="A10" s="45"/>
      <c r="B10" s="39" t="s">
        <v>12</v>
      </c>
      <c r="C10" s="40">
        <f aca="true" t="shared" si="0" ref="C10:H10">SUM(C8:C9)</f>
        <v>563</v>
      </c>
      <c r="D10" s="41">
        <f t="shared" si="0"/>
        <v>580</v>
      </c>
      <c r="E10" s="41">
        <f t="shared" si="0"/>
        <v>1060</v>
      </c>
      <c r="F10" s="41">
        <f t="shared" si="0"/>
        <v>146</v>
      </c>
      <c r="G10" s="42">
        <f t="shared" si="0"/>
        <v>418</v>
      </c>
      <c r="H10" s="29">
        <f t="shared" si="0"/>
        <v>2767</v>
      </c>
    </row>
    <row r="11" spans="1:8" s="10" customFormat="1" ht="12.75">
      <c r="A11" s="43">
        <v>2017</v>
      </c>
      <c r="B11" s="37" t="s">
        <v>17</v>
      </c>
      <c r="C11" s="34">
        <v>316</v>
      </c>
      <c r="D11" s="23">
        <v>339</v>
      </c>
      <c r="E11" s="23">
        <v>344</v>
      </c>
      <c r="F11" s="23">
        <v>79</v>
      </c>
      <c r="G11" s="24">
        <v>290</v>
      </c>
      <c r="H11" s="27">
        <f>SUM(C11:G11)</f>
        <v>1368</v>
      </c>
    </row>
    <row r="12" spans="1:8" s="10" customFormat="1" ht="12.75">
      <c r="A12" s="44"/>
      <c r="B12" s="38" t="s">
        <v>13</v>
      </c>
      <c r="C12" s="35">
        <v>250</v>
      </c>
      <c r="D12" s="22">
        <v>248</v>
      </c>
      <c r="E12" s="22">
        <v>693</v>
      </c>
      <c r="F12" s="22">
        <v>41</v>
      </c>
      <c r="G12" s="25">
        <v>105</v>
      </c>
      <c r="H12" s="28">
        <f>SUM(C12:G12)</f>
        <v>1337</v>
      </c>
    </row>
    <row r="13" spans="1:8" s="10" customFormat="1" ht="13.5" thickBot="1">
      <c r="A13" s="45"/>
      <c r="B13" s="39" t="s">
        <v>12</v>
      </c>
      <c r="C13" s="40">
        <f aca="true" t="shared" si="1" ref="C13:H13">SUM(C11:C12)</f>
        <v>566</v>
      </c>
      <c r="D13" s="41">
        <f t="shared" si="1"/>
        <v>587</v>
      </c>
      <c r="E13" s="41">
        <f t="shared" si="1"/>
        <v>1037</v>
      </c>
      <c r="F13" s="41">
        <f t="shared" si="1"/>
        <v>120</v>
      </c>
      <c r="G13" s="42">
        <f t="shared" si="1"/>
        <v>395</v>
      </c>
      <c r="H13" s="29">
        <f t="shared" si="1"/>
        <v>2705</v>
      </c>
    </row>
    <row r="14" spans="1:8" s="10" customFormat="1" ht="12.75">
      <c r="A14" s="43">
        <v>2016</v>
      </c>
      <c r="B14" s="37" t="s">
        <v>17</v>
      </c>
      <c r="C14" s="34">
        <v>321</v>
      </c>
      <c r="D14" s="23">
        <v>335</v>
      </c>
      <c r="E14" s="23">
        <v>361</v>
      </c>
      <c r="F14" s="23">
        <v>89</v>
      </c>
      <c r="G14" s="24">
        <v>290</v>
      </c>
      <c r="H14" s="27">
        <f>SUM(C14:G14)</f>
        <v>1396</v>
      </c>
    </row>
    <row r="15" spans="1:8" s="10" customFormat="1" ht="12.75">
      <c r="A15" s="44"/>
      <c r="B15" s="38" t="s">
        <v>13</v>
      </c>
      <c r="C15" s="35">
        <v>235</v>
      </c>
      <c r="D15" s="22">
        <v>219</v>
      </c>
      <c r="E15" s="22">
        <v>645</v>
      </c>
      <c r="F15" s="22">
        <v>33</v>
      </c>
      <c r="G15" s="25">
        <v>111</v>
      </c>
      <c r="H15" s="28">
        <f>SUM(C15:G15)</f>
        <v>1243</v>
      </c>
    </row>
    <row r="16" spans="1:8" s="10" customFormat="1" ht="13.5" thickBot="1">
      <c r="A16" s="45"/>
      <c r="B16" s="39" t="s">
        <v>12</v>
      </c>
      <c r="C16" s="40">
        <f aca="true" t="shared" si="2" ref="C16:H16">SUM(C14:C15)</f>
        <v>556</v>
      </c>
      <c r="D16" s="41">
        <f t="shared" si="2"/>
        <v>554</v>
      </c>
      <c r="E16" s="41">
        <f t="shared" si="2"/>
        <v>1006</v>
      </c>
      <c r="F16" s="41">
        <f t="shared" si="2"/>
        <v>122</v>
      </c>
      <c r="G16" s="42">
        <f t="shared" si="2"/>
        <v>401</v>
      </c>
      <c r="H16" s="29">
        <f t="shared" si="2"/>
        <v>2639</v>
      </c>
    </row>
    <row r="17" spans="1:8" s="10" customFormat="1" ht="12.75">
      <c r="A17" s="43">
        <v>2015</v>
      </c>
      <c r="B17" s="37" t="s">
        <v>17</v>
      </c>
      <c r="C17" s="34">
        <v>309</v>
      </c>
      <c r="D17" s="23">
        <v>337</v>
      </c>
      <c r="E17" s="23">
        <v>350</v>
      </c>
      <c r="F17" s="23">
        <v>91</v>
      </c>
      <c r="G17" s="24">
        <v>302</v>
      </c>
      <c r="H17" s="27">
        <f>SUM(C17:G17)</f>
        <v>1389</v>
      </c>
    </row>
    <row r="18" spans="1:8" s="10" customFormat="1" ht="12.75">
      <c r="A18" s="44"/>
      <c r="B18" s="38" t="s">
        <v>13</v>
      </c>
      <c r="C18" s="35">
        <v>223</v>
      </c>
      <c r="D18" s="22">
        <v>214</v>
      </c>
      <c r="E18" s="22">
        <v>573</v>
      </c>
      <c r="F18" s="22">
        <v>37</v>
      </c>
      <c r="G18" s="25">
        <v>93</v>
      </c>
      <c r="H18" s="28">
        <f>SUM(C18:G18)</f>
        <v>1140</v>
      </c>
    </row>
    <row r="19" spans="1:8" s="10" customFormat="1" ht="13.5" thickBot="1">
      <c r="A19" s="45"/>
      <c r="B19" s="39" t="s">
        <v>12</v>
      </c>
      <c r="C19" s="40">
        <f aca="true" t="shared" si="3" ref="C19:H19">SUM(C17:C18)</f>
        <v>532</v>
      </c>
      <c r="D19" s="41">
        <f t="shared" si="3"/>
        <v>551</v>
      </c>
      <c r="E19" s="41">
        <f t="shared" si="3"/>
        <v>923</v>
      </c>
      <c r="F19" s="41">
        <f t="shared" si="3"/>
        <v>128</v>
      </c>
      <c r="G19" s="42">
        <f t="shared" si="3"/>
        <v>395</v>
      </c>
      <c r="H19" s="29">
        <f t="shared" si="3"/>
        <v>2529</v>
      </c>
    </row>
    <row r="20" spans="1:8" s="10" customFormat="1" ht="12.75">
      <c r="A20" s="43">
        <v>2014</v>
      </c>
      <c r="B20" s="37" t="s">
        <v>17</v>
      </c>
      <c r="C20" s="34">
        <v>315</v>
      </c>
      <c r="D20" s="23">
        <v>318</v>
      </c>
      <c r="E20" s="23">
        <v>337</v>
      </c>
      <c r="F20" s="23">
        <v>84</v>
      </c>
      <c r="G20" s="24">
        <v>281</v>
      </c>
      <c r="H20" s="27">
        <f>SUM(C20:G20)</f>
        <v>1335</v>
      </c>
    </row>
    <row r="21" spans="1:8" s="10" customFormat="1" ht="12.75">
      <c r="A21" s="44"/>
      <c r="B21" s="38" t="s">
        <v>13</v>
      </c>
      <c r="C21" s="35">
        <v>222</v>
      </c>
      <c r="D21" s="22">
        <v>218</v>
      </c>
      <c r="E21" s="22">
        <v>550</v>
      </c>
      <c r="F21" s="22">
        <v>36</v>
      </c>
      <c r="G21" s="25">
        <v>103</v>
      </c>
      <c r="H21" s="28">
        <f>SUM(C21:G21)</f>
        <v>1129</v>
      </c>
    </row>
    <row r="22" spans="1:8" s="10" customFormat="1" ht="13.5" thickBot="1">
      <c r="A22" s="45"/>
      <c r="B22" s="39" t="s">
        <v>12</v>
      </c>
      <c r="C22" s="40">
        <f aca="true" t="shared" si="4" ref="C22:H22">SUM(C20:C21)</f>
        <v>537</v>
      </c>
      <c r="D22" s="41">
        <f t="shared" si="4"/>
        <v>536</v>
      </c>
      <c r="E22" s="41">
        <f t="shared" si="4"/>
        <v>887</v>
      </c>
      <c r="F22" s="41">
        <f t="shared" si="4"/>
        <v>120</v>
      </c>
      <c r="G22" s="42">
        <f t="shared" si="4"/>
        <v>384</v>
      </c>
      <c r="H22" s="29">
        <f t="shared" si="4"/>
        <v>2464</v>
      </c>
    </row>
    <row r="23" spans="1:8" s="10" customFormat="1" ht="12.75">
      <c r="A23" s="43">
        <v>2013</v>
      </c>
      <c r="B23" s="37" t="s">
        <v>17</v>
      </c>
      <c r="C23" s="34">
        <v>298</v>
      </c>
      <c r="D23" s="23">
        <v>309</v>
      </c>
      <c r="E23" s="23">
        <v>332</v>
      </c>
      <c r="F23" s="23">
        <v>86</v>
      </c>
      <c r="G23" s="24">
        <v>269</v>
      </c>
      <c r="H23" s="27">
        <f>SUM(C23:G23)</f>
        <v>1294</v>
      </c>
    </row>
    <row r="24" spans="1:8" s="10" customFormat="1" ht="12.75">
      <c r="A24" s="44"/>
      <c r="B24" s="38" t="s">
        <v>13</v>
      </c>
      <c r="C24" s="35">
        <v>234</v>
      </c>
      <c r="D24" s="22">
        <v>204</v>
      </c>
      <c r="E24" s="22">
        <v>541</v>
      </c>
      <c r="F24" s="22">
        <v>44</v>
      </c>
      <c r="G24" s="25">
        <v>99</v>
      </c>
      <c r="H24" s="28">
        <f>SUM(C24:G24)</f>
        <v>1122</v>
      </c>
    </row>
    <row r="25" spans="1:8" s="10" customFormat="1" ht="13.5" thickBot="1">
      <c r="A25" s="45"/>
      <c r="B25" s="39" t="s">
        <v>12</v>
      </c>
      <c r="C25" s="40">
        <f aca="true" t="shared" si="5" ref="C25:H25">SUM(C23:C24)</f>
        <v>532</v>
      </c>
      <c r="D25" s="41">
        <f t="shared" si="5"/>
        <v>513</v>
      </c>
      <c r="E25" s="41">
        <f t="shared" si="5"/>
        <v>873</v>
      </c>
      <c r="F25" s="41">
        <f t="shared" si="5"/>
        <v>130</v>
      </c>
      <c r="G25" s="42">
        <f t="shared" si="5"/>
        <v>368</v>
      </c>
      <c r="H25" s="29">
        <f t="shared" si="5"/>
        <v>2416</v>
      </c>
    </row>
    <row r="26" spans="1:8" s="10" customFormat="1" ht="12.75">
      <c r="A26" s="43">
        <v>2012</v>
      </c>
      <c r="B26" s="37" t="s">
        <v>17</v>
      </c>
      <c r="C26" s="34">
        <v>269</v>
      </c>
      <c r="D26" s="23">
        <v>277</v>
      </c>
      <c r="E26" s="23">
        <v>344</v>
      </c>
      <c r="F26" s="23">
        <v>89</v>
      </c>
      <c r="G26" s="24">
        <v>267</v>
      </c>
      <c r="H26" s="27">
        <f>SUM(C26:G26)</f>
        <v>1246</v>
      </c>
    </row>
    <row r="27" spans="1:8" s="10" customFormat="1" ht="12.75">
      <c r="A27" s="44"/>
      <c r="B27" s="38" t="s">
        <v>13</v>
      </c>
      <c r="C27" s="35">
        <v>228</v>
      </c>
      <c r="D27" s="22">
        <v>205</v>
      </c>
      <c r="E27" s="22">
        <v>504</v>
      </c>
      <c r="F27" s="22">
        <v>40</v>
      </c>
      <c r="G27" s="25">
        <v>108</v>
      </c>
      <c r="H27" s="28">
        <f>SUM(C27:G27)</f>
        <v>1085</v>
      </c>
    </row>
    <row r="28" spans="1:8" s="10" customFormat="1" ht="13.5" thickBot="1">
      <c r="A28" s="45"/>
      <c r="B28" s="39" t="s">
        <v>12</v>
      </c>
      <c r="C28" s="40">
        <f aca="true" t="shared" si="6" ref="C28:H28">SUM(C26:C27)</f>
        <v>497</v>
      </c>
      <c r="D28" s="41">
        <f t="shared" si="6"/>
        <v>482</v>
      </c>
      <c r="E28" s="41">
        <f t="shared" si="6"/>
        <v>848</v>
      </c>
      <c r="F28" s="41">
        <f t="shared" si="6"/>
        <v>129</v>
      </c>
      <c r="G28" s="42">
        <f t="shared" si="6"/>
        <v>375</v>
      </c>
      <c r="H28" s="29">
        <f t="shared" si="6"/>
        <v>2331</v>
      </c>
    </row>
    <row r="29" spans="1:8" s="10" customFormat="1" ht="12.75">
      <c r="A29" s="43">
        <v>2011</v>
      </c>
      <c r="B29" s="37" t="s">
        <v>17</v>
      </c>
      <c r="C29" s="34">
        <v>276</v>
      </c>
      <c r="D29" s="23">
        <v>248</v>
      </c>
      <c r="E29" s="23">
        <v>335</v>
      </c>
      <c r="F29" s="23">
        <v>82</v>
      </c>
      <c r="G29" s="24">
        <v>274</v>
      </c>
      <c r="H29" s="27">
        <f>SUM(C29:G29)</f>
        <v>1215</v>
      </c>
    </row>
    <row r="30" spans="1:8" s="10" customFormat="1" ht="12.75">
      <c r="A30" s="44"/>
      <c r="B30" s="38" t="s">
        <v>13</v>
      </c>
      <c r="C30" s="35">
        <v>225</v>
      </c>
      <c r="D30" s="22">
        <v>211</v>
      </c>
      <c r="E30" s="22">
        <v>472</v>
      </c>
      <c r="F30" s="22">
        <v>39</v>
      </c>
      <c r="G30" s="25">
        <v>92</v>
      </c>
      <c r="H30" s="28">
        <f>SUM(C30:G30)</f>
        <v>1039</v>
      </c>
    </row>
    <row r="31" spans="1:8" s="10" customFormat="1" ht="13.5" thickBot="1">
      <c r="A31" s="45"/>
      <c r="B31" s="39" t="s">
        <v>12</v>
      </c>
      <c r="C31" s="40">
        <f aca="true" t="shared" si="7" ref="C31:H31">SUM(C29:C30)</f>
        <v>501</v>
      </c>
      <c r="D31" s="41">
        <f t="shared" si="7"/>
        <v>459</v>
      </c>
      <c r="E31" s="41">
        <f t="shared" si="7"/>
        <v>807</v>
      </c>
      <c r="F31" s="41">
        <f t="shared" si="7"/>
        <v>121</v>
      </c>
      <c r="G31" s="42">
        <f t="shared" si="7"/>
        <v>366</v>
      </c>
      <c r="H31" s="29">
        <f t="shared" si="7"/>
        <v>2254</v>
      </c>
    </row>
    <row r="32" spans="1:8" s="10" customFormat="1" ht="12.75">
      <c r="A32" s="43">
        <v>2010</v>
      </c>
      <c r="B32" s="37" t="s">
        <v>17</v>
      </c>
      <c r="C32" s="34">
        <v>271</v>
      </c>
      <c r="D32" s="23">
        <v>232</v>
      </c>
      <c r="E32" s="23">
        <v>328</v>
      </c>
      <c r="F32" s="23">
        <v>87</v>
      </c>
      <c r="G32" s="24">
        <v>261</v>
      </c>
      <c r="H32" s="27">
        <f>SUM(C32:G32)</f>
        <v>1179</v>
      </c>
    </row>
    <row r="33" spans="1:8" s="10" customFormat="1" ht="12.75">
      <c r="A33" s="44"/>
      <c r="B33" s="38" t="s">
        <v>13</v>
      </c>
      <c r="C33" s="35">
        <v>232</v>
      </c>
      <c r="D33" s="22">
        <v>217</v>
      </c>
      <c r="E33" s="22">
        <v>466</v>
      </c>
      <c r="F33" s="22">
        <v>42</v>
      </c>
      <c r="G33" s="25">
        <v>103</v>
      </c>
      <c r="H33" s="28">
        <f>SUM(C33:G33)</f>
        <v>1060</v>
      </c>
    </row>
    <row r="34" spans="1:8" s="10" customFormat="1" ht="13.5" thickBot="1">
      <c r="A34" s="45"/>
      <c r="B34" s="39" t="s">
        <v>12</v>
      </c>
      <c r="C34" s="40">
        <f aca="true" t="shared" si="8" ref="C34:H34">SUM(C32:C33)</f>
        <v>503</v>
      </c>
      <c r="D34" s="41">
        <f t="shared" si="8"/>
        <v>449</v>
      </c>
      <c r="E34" s="41">
        <f t="shared" si="8"/>
        <v>794</v>
      </c>
      <c r="F34" s="41">
        <f t="shared" si="8"/>
        <v>129</v>
      </c>
      <c r="G34" s="42">
        <f t="shared" si="8"/>
        <v>364</v>
      </c>
      <c r="H34" s="29">
        <f t="shared" si="8"/>
        <v>2239</v>
      </c>
    </row>
    <row r="35" spans="1:8" s="10" customFormat="1" ht="12.75">
      <c r="A35" s="43">
        <v>2009</v>
      </c>
      <c r="B35" s="37" t="s">
        <v>17</v>
      </c>
      <c r="C35" s="34">
        <v>268</v>
      </c>
      <c r="D35" s="23">
        <v>228</v>
      </c>
      <c r="E35" s="23">
        <v>329</v>
      </c>
      <c r="F35" s="23">
        <v>82</v>
      </c>
      <c r="G35" s="24">
        <v>228</v>
      </c>
      <c r="H35" s="27">
        <f>SUM(C35:G35)</f>
        <v>1135</v>
      </c>
    </row>
    <row r="36" spans="1:8" s="10" customFormat="1" ht="12.75">
      <c r="A36" s="44"/>
      <c r="B36" s="38" t="s">
        <v>13</v>
      </c>
      <c r="C36" s="35">
        <v>228</v>
      </c>
      <c r="D36" s="22">
        <v>227</v>
      </c>
      <c r="E36" s="22">
        <v>403</v>
      </c>
      <c r="F36" s="22">
        <v>40</v>
      </c>
      <c r="G36" s="25">
        <v>25</v>
      </c>
      <c r="H36" s="28">
        <f>SUM(C36:G36)</f>
        <v>923</v>
      </c>
    </row>
    <row r="37" spans="1:8" s="10" customFormat="1" ht="13.5" thickBot="1">
      <c r="A37" s="45"/>
      <c r="B37" s="39" t="s">
        <v>12</v>
      </c>
      <c r="C37" s="40">
        <f aca="true" t="shared" si="9" ref="C37:H37">SUM(C35:C36)</f>
        <v>496</v>
      </c>
      <c r="D37" s="41">
        <f t="shared" si="9"/>
        <v>455</v>
      </c>
      <c r="E37" s="41">
        <f t="shared" si="9"/>
        <v>732</v>
      </c>
      <c r="F37" s="41">
        <f t="shared" si="9"/>
        <v>122</v>
      </c>
      <c r="G37" s="42">
        <f t="shared" si="9"/>
        <v>253</v>
      </c>
      <c r="H37" s="29">
        <f t="shared" si="9"/>
        <v>2058</v>
      </c>
    </row>
    <row r="38" spans="1:8" s="10" customFormat="1" ht="12.75">
      <c r="A38" s="43">
        <v>2008</v>
      </c>
      <c r="B38" s="37" t="s">
        <v>17</v>
      </c>
      <c r="C38" s="34">
        <v>270</v>
      </c>
      <c r="D38" s="23">
        <v>218</v>
      </c>
      <c r="E38" s="23">
        <v>300</v>
      </c>
      <c r="F38" s="23">
        <v>74</v>
      </c>
      <c r="G38" s="24">
        <v>230</v>
      </c>
      <c r="H38" s="27">
        <f>SUM(C38:G38)</f>
        <v>1092</v>
      </c>
    </row>
    <row r="39" spans="1:8" s="10" customFormat="1" ht="12.75">
      <c r="A39" s="44"/>
      <c r="B39" s="38" t="s">
        <v>13</v>
      </c>
      <c r="C39" s="35">
        <f>205+18</f>
        <v>223</v>
      </c>
      <c r="D39" s="22">
        <f>200+17</f>
        <v>217</v>
      </c>
      <c r="E39" s="22">
        <f>352+28</f>
        <v>380</v>
      </c>
      <c r="F39" s="22">
        <f>41+6</f>
        <v>47</v>
      </c>
      <c r="G39" s="25">
        <f>3+27</f>
        <v>30</v>
      </c>
      <c r="H39" s="28">
        <f>SUM(C39:G39)</f>
        <v>897</v>
      </c>
    </row>
    <row r="40" spans="1:8" s="10" customFormat="1" ht="13.5" thickBot="1">
      <c r="A40" s="45"/>
      <c r="B40" s="39" t="s">
        <v>12</v>
      </c>
      <c r="C40" s="40">
        <f aca="true" t="shared" si="10" ref="C40:H40">SUM(C38:C39)</f>
        <v>493</v>
      </c>
      <c r="D40" s="41">
        <f t="shared" si="10"/>
        <v>435</v>
      </c>
      <c r="E40" s="41">
        <f t="shared" si="10"/>
        <v>680</v>
      </c>
      <c r="F40" s="41">
        <f t="shared" si="10"/>
        <v>121</v>
      </c>
      <c r="G40" s="42">
        <f t="shared" si="10"/>
        <v>260</v>
      </c>
      <c r="H40" s="29">
        <f t="shared" si="10"/>
        <v>1989</v>
      </c>
    </row>
    <row r="41" spans="1:8" s="9" customFormat="1" ht="12.75">
      <c r="A41" s="43">
        <v>2007</v>
      </c>
      <c r="B41" s="37" t="s">
        <v>17</v>
      </c>
      <c r="C41" s="34">
        <v>272</v>
      </c>
      <c r="D41" s="23">
        <v>203</v>
      </c>
      <c r="E41" s="23">
        <v>257</v>
      </c>
      <c r="F41" s="23">
        <v>58</v>
      </c>
      <c r="G41" s="24">
        <v>274</v>
      </c>
      <c r="H41" s="27">
        <f>SUM(C41:G41)</f>
        <v>1064</v>
      </c>
    </row>
    <row r="42" spans="1:8" s="9" customFormat="1" ht="12.75">
      <c r="A42" s="44"/>
      <c r="B42" s="38" t="s">
        <v>13</v>
      </c>
      <c r="C42" s="35">
        <f>210+18</f>
        <v>228</v>
      </c>
      <c r="D42" s="22">
        <f>190+18</f>
        <v>208</v>
      </c>
      <c r="E42" s="22">
        <f>323+24</f>
        <v>347</v>
      </c>
      <c r="F42" s="22">
        <f>39+6</f>
        <v>45</v>
      </c>
      <c r="G42" s="25">
        <f>11+22</f>
        <v>33</v>
      </c>
      <c r="H42" s="28">
        <f>SUM(C42:G42)</f>
        <v>861</v>
      </c>
    </row>
    <row r="43" spans="1:8" s="9" customFormat="1" ht="13.5" thickBot="1">
      <c r="A43" s="45"/>
      <c r="B43" s="39" t="s">
        <v>12</v>
      </c>
      <c r="C43" s="40">
        <f aca="true" t="shared" si="11" ref="C43:H43">SUM(C41:C42)</f>
        <v>500</v>
      </c>
      <c r="D43" s="41">
        <f t="shared" si="11"/>
        <v>411</v>
      </c>
      <c r="E43" s="41">
        <f t="shared" si="11"/>
        <v>604</v>
      </c>
      <c r="F43" s="41">
        <f t="shared" si="11"/>
        <v>103</v>
      </c>
      <c r="G43" s="42">
        <f t="shared" si="11"/>
        <v>307</v>
      </c>
      <c r="H43" s="29">
        <f t="shared" si="11"/>
        <v>1925</v>
      </c>
    </row>
    <row r="44" spans="1:8" s="9" customFormat="1" ht="12.75">
      <c r="A44" s="43">
        <v>2006</v>
      </c>
      <c r="B44" s="37" t="s">
        <v>17</v>
      </c>
      <c r="C44" s="34">
        <v>271</v>
      </c>
      <c r="D44" s="23">
        <v>202</v>
      </c>
      <c r="E44" s="23">
        <v>260</v>
      </c>
      <c r="F44" s="23">
        <v>57</v>
      </c>
      <c r="G44" s="24">
        <v>260</v>
      </c>
      <c r="H44" s="27">
        <f>SUM(C44:G44)</f>
        <v>1050</v>
      </c>
    </row>
    <row r="45" spans="1:8" s="9" customFormat="1" ht="12.75">
      <c r="A45" s="44"/>
      <c r="B45" s="38" t="s">
        <v>13</v>
      </c>
      <c r="C45" s="35">
        <v>230</v>
      </c>
      <c r="D45" s="22">
        <v>198</v>
      </c>
      <c r="E45" s="22">
        <v>321</v>
      </c>
      <c r="F45" s="22">
        <v>39</v>
      </c>
      <c r="G45" s="25">
        <v>32</v>
      </c>
      <c r="H45" s="28">
        <f>SUM(C45:G45)</f>
        <v>820</v>
      </c>
    </row>
    <row r="46" spans="1:8" s="9" customFormat="1" ht="13.5" thickBot="1">
      <c r="A46" s="45"/>
      <c r="B46" s="39" t="s">
        <v>12</v>
      </c>
      <c r="C46" s="40">
        <f aca="true" t="shared" si="12" ref="C46:H46">SUM(C44:C45)</f>
        <v>501</v>
      </c>
      <c r="D46" s="41">
        <f t="shared" si="12"/>
        <v>400</v>
      </c>
      <c r="E46" s="41">
        <f t="shared" si="12"/>
        <v>581</v>
      </c>
      <c r="F46" s="41">
        <f t="shared" si="12"/>
        <v>96</v>
      </c>
      <c r="G46" s="42">
        <f t="shared" si="12"/>
        <v>292</v>
      </c>
      <c r="H46" s="29">
        <f t="shared" si="12"/>
        <v>1870</v>
      </c>
    </row>
    <row r="47" spans="1:8" s="9" customFormat="1" ht="12.75">
      <c r="A47" s="43">
        <v>2005</v>
      </c>
      <c r="B47" s="37" t="s">
        <v>17</v>
      </c>
      <c r="C47" s="34">
        <v>276</v>
      </c>
      <c r="D47" s="23">
        <v>203</v>
      </c>
      <c r="E47" s="23">
        <v>232</v>
      </c>
      <c r="F47" s="23">
        <v>80</v>
      </c>
      <c r="G47" s="24">
        <v>246</v>
      </c>
      <c r="H47" s="27">
        <f>SUM(C47:G47)</f>
        <v>1037</v>
      </c>
    </row>
    <row r="48" spans="1:8" s="9" customFormat="1" ht="12.75">
      <c r="A48" s="44"/>
      <c r="B48" s="38" t="s">
        <v>13</v>
      </c>
      <c r="C48" s="35">
        <v>218</v>
      </c>
      <c r="D48" s="22">
        <v>195</v>
      </c>
      <c r="E48" s="22">
        <v>317</v>
      </c>
      <c r="F48" s="22">
        <v>56</v>
      </c>
      <c r="G48" s="25">
        <v>27</v>
      </c>
      <c r="H48" s="28">
        <f>SUM(C48:G48)</f>
        <v>813</v>
      </c>
    </row>
    <row r="49" spans="1:8" s="9" customFormat="1" ht="13.5" thickBot="1">
      <c r="A49" s="45"/>
      <c r="B49" s="39" t="s">
        <v>12</v>
      </c>
      <c r="C49" s="40">
        <f aca="true" t="shared" si="13" ref="C49:H49">SUM(C47:C48)</f>
        <v>494</v>
      </c>
      <c r="D49" s="41">
        <f t="shared" si="13"/>
        <v>398</v>
      </c>
      <c r="E49" s="41">
        <f t="shared" si="13"/>
        <v>549</v>
      </c>
      <c r="F49" s="41">
        <f t="shared" si="13"/>
        <v>136</v>
      </c>
      <c r="G49" s="42">
        <f t="shared" si="13"/>
        <v>273</v>
      </c>
      <c r="H49" s="29">
        <f t="shared" si="13"/>
        <v>1850</v>
      </c>
    </row>
    <row r="50" spans="1:8" s="9" customFormat="1" ht="12.75">
      <c r="A50" s="43">
        <v>2004</v>
      </c>
      <c r="B50" s="37" t="s">
        <v>17</v>
      </c>
      <c r="C50" s="34">
        <v>284</v>
      </c>
      <c r="D50" s="23">
        <v>204</v>
      </c>
      <c r="E50" s="23">
        <v>214</v>
      </c>
      <c r="F50" s="23">
        <v>72</v>
      </c>
      <c r="G50" s="24">
        <v>215</v>
      </c>
      <c r="H50" s="27">
        <f>SUM(C50:G50)</f>
        <v>989</v>
      </c>
    </row>
    <row r="51" spans="1:8" s="9" customFormat="1" ht="12.75">
      <c r="A51" s="44"/>
      <c r="B51" s="38" t="s">
        <v>13</v>
      </c>
      <c r="C51" s="35">
        <v>200</v>
      </c>
      <c r="D51" s="22">
        <v>191</v>
      </c>
      <c r="E51" s="22">
        <v>293</v>
      </c>
      <c r="F51" s="22">
        <v>44</v>
      </c>
      <c r="G51" s="25">
        <v>128</v>
      </c>
      <c r="H51" s="28">
        <f>SUM(C51:G51)</f>
        <v>856</v>
      </c>
    </row>
    <row r="52" spans="1:8" s="9" customFormat="1" ht="13.5" thickBot="1">
      <c r="A52" s="45"/>
      <c r="B52" s="39" t="s">
        <v>12</v>
      </c>
      <c r="C52" s="40">
        <f aca="true" t="shared" si="14" ref="C52:H52">SUM(C50:C51)</f>
        <v>484</v>
      </c>
      <c r="D52" s="41">
        <f t="shared" si="14"/>
        <v>395</v>
      </c>
      <c r="E52" s="41">
        <f t="shared" si="14"/>
        <v>507</v>
      </c>
      <c r="F52" s="41">
        <f t="shared" si="14"/>
        <v>116</v>
      </c>
      <c r="G52" s="42">
        <f t="shared" si="14"/>
        <v>343</v>
      </c>
      <c r="H52" s="29">
        <f t="shared" si="14"/>
        <v>1845</v>
      </c>
    </row>
    <row r="53" spans="1:8" s="9" customFormat="1" ht="12.75">
      <c r="A53" s="43">
        <v>2003</v>
      </c>
      <c r="B53" s="37" t="s">
        <v>17</v>
      </c>
      <c r="C53" s="34">
        <v>289</v>
      </c>
      <c r="D53" s="23">
        <v>204</v>
      </c>
      <c r="E53" s="23">
        <v>207</v>
      </c>
      <c r="F53" s="23">
        <v>85</v>
      </c>
      <c r="G53" s="24">
        <v>195</v>
      </c>
      <c r="H53" s="27">
        <f>SUM(C53:G53)</f>
        <v>980</v>
      </c>
    </row>
    <row r="54" spans="1:8" s="9" customFormat="1" ht="12.75">
      <c r="A54" s="44"/>
      <c r="B54" s="38" t="s">
        <v>13</v>
      </c>
      <c r="C54" s="35">
        <v>195</v>
      </c>
      <c r="D54" s="22">
        <v>183</v>
      </c>
      <c r="E54" s="22">
        <v>277</v>
      </c>
      <c r="F54" s="22">
        <v>45</v>
      </c>
      <c r="G54" s="25">
        <v>125</v>
      </c>
      <c r="H54" s="28">
        <f>SUM(C54:G54)</f>
        <v>825</v>
      </c>
    </row>
    <row r="55" spans="1:8" s="9" customFormat="1" ht="13.5" thickBot="1">
      <c r="A55" s="45"/>
      <c r="B55" s="39" t="s">
        <v>12</v>
      </c>
      <c r="C55" s="40">
        <f aca="true" t="shared" si="15" ref="C55:H55">SUM(C53:C54)</f>
        <v>484</v>
      </c>
      <c r="D55" s="41">
        <f t="shared" si="15"/>
        <v>387</v>
      </c>
      <c r="E55" s="41">
        <f t="shared" si="15"/>
        <v>484</v>
      </c>
      <c r="F55" s="41">
        <f t="shared" si="15"/>
        <v>130</v>
      </c>
      <c r="G55" s="42">
        <f t="shared" si="15"/>
        <v>320</v>
      </c>
      <c r="H55" s="29">
        <f t="shared" si="15"/>
        <v>1805</v>
      </c>
    </row>
    <row r="56" spans="1:8" s="9" customFormat="1" ht="12.75">
      <c r="A56" s="43">
        <v>2002</v>
      </c>
      <c r="B56" s="37" t="s">
        <v>17</v>
      </c>
      <c r="C56" s="34">
        <v>298</v>
      </c>
      <c r="D56" s="23">
        <v>212</v>
      </c>
      <c r="E56" s="23">
        <v>210</v>
      </c>
      <c r="F56" s="23">
        <v>97</v>
      </c>
      <c r="G56" s="24">
        <v>173</v>
      </c>
      <c r="H56" s="27">
        <f>SUM(C56:G56)</f>
        <v>990</v>
      </c>
    </row>
    <row r="57" spans="1:8" s="9" customFormat="1" ht="12.75">
      <c r="A57" s="44"/>
      <c r="B57" s="38" t="s">
        <v>13</v>
      </c>
      <c r="C57" s="35">
        <v>191</v>
      </c>
      <c r="D57" s="22">
        <v>182</v>
      </c>
      <c r="E57" s="22">
        <v>263</v>
      </c>
      <c r="F57" s="22">
        <v>42</v>
      </c>
      <c r="G57" s="25">
        <v>115</v>
      </c>
      <c r="H57" s="28">
        <f>SUM(C57:G57)</f>
        <v>793</v>
      </c>
    </row>
    <row r="58" spans="1:8" s="9" customFormat="1" ht="13.5" thickBot="1">
      <c r="A58" s="45"/>
      <c r="B58" s="39" t="s">
        <v>12</v>
      </c>
      <c r="C58" s="40">
        <f aca="true" t="shared" si="16" ref="C58:H58">SUM(C56:C57)</f>
        <v>489</v>
      </c>
      <c r="D58" s="41">
        <f t="shared" si="16"/>
        <v>394</v>
      </c>
      <c r="E58" s="41">
        <f t="shared" si="16"/>
        <v>473</v>
      </c>
      <c r="F58" s="41">
        <f t="shared" si="16"/>
        <v>139</v>
      </c>
      <c r="G58" s="42">
        <f t="shared" si="16"/>
        <v>288</v>
      </c>
      <c r="H58" s="29">
        <f t="shared" si="16"/>
        <v>1783</v>
      </c>
    </row>
    <row r="59" spans="1:8" s="9" customFormat="1" ht="12.75">
      <c r="A59" s="43">
        <v>2001</v>
      </c>
      <c r="B59" s="37" t="s">
        <v>17</v>
      </c>
      <c r="C59" s="34">
        <v>313</v>
      </c>
      <c r="D59" s="23">
        <v>227</v>
      </c>
      <c r="E59" s="23">
        <v>217</v>
      </c>
      <c r="F59" s="23">
        <v>98</v>
      </c>
      <c r="G59" s="24">
        <v>157</v>
      </c>
      <c r="H59" s="27">
        <f>SUM(C59:G59)</f>
        <v>1012</v>
      </c>
    </row>
    <row r="60" spans="1:8" s="9" customFormat="1" ht="12.75">
      <c r="A60" s="44"/>
      <c r="B60" s="38" t="s">
        <v>13</v>
      </c>
      <c r="C60" s="35">
        <v>187</v>
      </c>
      <c r="D60" s="22">
        <v>194</v>
      </c>
      <c r="E60" s="22">
        <v>232</v>
      </c>
      <c r="F60" s="22">
        <v>35</v>
      </c>
      <c r="G60" s="25">
        <v>106</v>
      </c>
      <c r="H60" s="28">
        <f>SUM(C60:G60)</f>
        <v>754</v>
      </c>
    </row>
    <row r="61" spans="1:8" s="9" customFormat="1" ht="13.5" thickBot="1">
      <c r="A61" s="45"/>
      <c r="B61" s="39" t="s">
        <v>12</v>
      </c>
      <c r="C61" s="40">
        <f aca="true" t="shared" si="17" ref="C61:H61">SUM(C59:C60)</f>
        <v>500</v>
      </c>
      <c r="D61" s="41">
        <f t="shared" si="17"/>
        <v>421</v>
      </c>
      <c r="E61" s="41">
        <f t="shared" si="17"/>
        <v>449</v>
      </c>
      <c r="F61" s="41">
        <f t="shared" si="17"/>
        <v>133</v>
      </c>
      <c r="G61" s="42">
        <f t="shared" si="17"/>
        <v>263</v>
      </c>
      <c r="H61" s="29">
        <f t="shared" si="17"/>
        <v>1766</v>
      </c>
    </row>
    <row r="62" spans="1:8" s="9" customFormat="1" ht="12.75">
      <c r="A62" s="43">
        <v>2000</v>
      </c>
      <c r="B62" s="37" t="s">
        <v>17</v>
      </c>
      <c r="C62" s="34">
        <v>313</v>
      </c>
      <c r="D62" s="23">
        <v>220</v>
      </c>
      <c r="E62" s="23">
        <v>202</v>
      </c>
      <c r="F62" s="23">
        <v>83</v>
      </c>
      <c r="G62" s="24">
        <v>161</v>
      </c>
      <c r="H62" s="27">
        <f>SUM(C62:G62)</f>
        <v>979</v>
      </c>
    </row>
    <row r="63" spans="1:8" s="9" customFormat="1" ht="12.75">
      <c r="A63" s="44"/>
      <c r="B63" s="38" t="s">
        <v>13</v>
      </c>
      <c r="C63" s="35">
        <v>201</v>
      </c>
      <c r="D63" s="22">
        <v>175</v>
      </c>
      <c r="E63" s="22">
        <v>231</v>
      </c>
      <c r="F63" s="22">
        <v>38</v>
      </c>
      <c r="G63" s="25">
        <v>90</v>
      </c>
      <c r="H63" s="28">
        <f>SUM(C63:G63)</f>
        <v>735</v>
      </c>
    </row>
    <row r="64" spans="1:8" s="9" customFormat="1" ht="13.5" thickBot="1">
      <c r="A64" s="45"/>
      <c r="B64" s="39" t="s">
        <v>12</v>
      </c>
      <c r="C64" s="40">
        <f aca="true" t="shared" si="18" ref="C64:H64">SUM(C62:C63)</f>
        <v>514</v>
      </c>
      <c r="D64" s="41">
        <f t="shared" si="18"/>
        <v>395</v>
      </c>
      <c r="E64" s="41">
        <f t="shared" si="18"/>
        <v>433</v>
      </c>
      <c r="F64" s="41">
        <f t="shared" si="18"/>
        <v>121</v>
      </c>
      <c r="G64" s="42">
        <f t="shared" si="18"/>
        <v>251</v>
      </c>
      <c r="H64" s="29">
        <f t="shared" si="18"/>
        <v>1714</v>
      </c>
    </row>
    <row r="66" spans="1:3" ht="12.75">
      <c r="A66" s="47" t="s">
        <v>22</v>
      </c>
      <c r="B66" s="47"/>
      <c r="C66" s="47"/>
    </row>
  </sheetData>
  <sheetProtection/>
  <mergeCells count="21">
    <mergeCell ref="A11:A13"/>
    <mergeCell ref="A8:A10"/>
    <mergeCell ref="A66:C66"/>
    <mergeCell ref="A56:A58"/>
    <mergeCell ref="A35:A37"/>
    <mergeCell ref="A59:A61"/>
    <mergeCell ref="A41:A43"/>
    <mergeCell ref="A44:A46"/>
    <mergeCell ref="A47:A49"/>
    <mergeCell ref="A50:A52"/>
    <mergeCell ref="A62:A64"/>
    <mergeCell ref="A32:A34"/>
    <mergeCell ref="A29:A31"/>
    <mergeCell ref="A38:A40"/>
    <mergeCell ref="A26:A28"/>
    <mergeCell ref="A53:A55"/>
    <mergeCell ref="A1:D1"/>
    <mergeCell ref="A23:A25"/>
    <mergeCell ref="A20:A22"/>
    <mergeCell ref="A17:A19"/>
    <mergeCell ref="A14:A16"/>
  </mergeCells>
  <hyperlinks>
    <hyperlink ref="A66:C66" location="Definitions!A1" display="Click here to see notes, definitions, and source"/>
  </hyperlinks>
  <printOptions horizontalCentered="1"/>
  <pageMargins left="0.45" right="0.45" top="0.6" bottom="0.68" header="0.5" footer="0.5"/>
  <pageSetup horizontalDpi="600" verticalDpi="600" orientation="landscape" r:id="rId1"/>
  <rowBreaks count="1" manualBreakCount="1">
    <brk id="37" max="255" man="1"/>
  </rowBreaks>
  <ignoredErrors>
    <ignoredError sqref="H22:H43 H46:H6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D29"/>
  <sheetViews>
    <sheetView showGridLines="0" zoomScalePageLayoutView="0" workbookViewId="0" topLeftCell="A1">
      <selection activeCell="A27" sqref="A27"/>
    </sheetView>
  </sheetViews>
  <sheetFormatPr defaultColWidth="9.140625" defaultRowHeight="12.75"/>
  <cols>
    <col min="1" max="16384" width="9.140625" style="11" customWidth="1"/>
  </cols>
  <sheetData>
    <row r="1" spans="1:4" s="2" customFormat="1" ht="15.75" customHeight="1">
      <c r="A1" s="13" t="s">
        <v>16</v>
      </c>
      <c r="B1" s="1"/>
      <c r="C1" s="1"/>
      <c r="D1" s="1"/>
    </row>
    <row r="2" spans="1:4" s="16" customFormat="1" ht="15.75" customHeight="1">
      <c r="A2" s="14" t="s">
        <v>14</v>
      </c>
      <c r="B2" s="15"/>
      <c r="C2" s="15"/>
      <c r="D2" s="15"/>
    </row>
    <row r="3" spans="1:4" s="2" customFormat="1" ht="15.75" customHeight="1">
      <c r="A3" s="3" t="s">
        <v>15</v>
      </c>
      <c r="B3" s="1"/>
      <c r="C3" s="1"/>
      <c r="D3" s="1"/>
    </row>
    <row r="4" spans="1:4" s="2" customFormat="1" ht="15.75" customHeight="1">
      <c r="A4" s="3" t="s">
        <v>11</v>
      </c>
      <c r="B4" s="1"/>
      <c r="C4" s="1"/>
      <c r="D4" s="1"/>
    </row>
    <row r="5" spans="1:4" s="2" customFormat="1" ht="15.75" customHeight="1">
      <c r="A5" s="5" t="s">
        <v>25</v>
      </c>
      <c r="B5" s="7"/>
      <c r="C5" s="7"/>
      <c r="D5" s="7"/>
    </row>
    <row r="6" spans="1:4" s="2" customFormat="1" ht="15.75">
      <c r="A6" s="1"/>
      <c r="B6" s="1"/>
      <c r="C6" s="1"/>
      <c r="D6" s="1"/>
    </row>
    <row r="7" ht="12.75">
      <c r="A7" s="17" t="s">
        <v>5</v>
      </c>
    </row>
    <row r="8" ht="12.75">
      <c r="A8" s="18" t="s">
        <v>6</v>
      </c>
    </row>
    <row r="9" ht="12.75">
      <c r="A9" s="18" t="s">
        <v>7</v>
      </c>
    </row>
    <row r="10" ht="12.75">
      <c r="A10" s="18" t="s">
        <v>8</v>
      </c>
    </row>
    <row r="11" ht="12.75">
      <c r="A11" s="18" t="s">
        <v>9</v>
      </c>
    </row>
    <row r="12" ht="12.75">
      <c r="A12" s="18" t="s">
        <v>10</v>
      </c>
    </row>
    <row r="20" ht="12.75">
      <c r="A20" s="19" t="s">
        <v>19</v>
      </c>
    </row>
    <row r="24" spans="1:3" ht="12.75">
      <c r="A24" s="20" t="s">
        <v>23</v>
      </c>
      <c r="B24" s="20"/>
      <c r="C24" s="20"/>
    </row>
    <row r="27" ht="12.75">
      <c r="A27" s="21" t="s">
        <v>24</v>
      </c>
    </row>
    <row r="29" ht="12.75">
      <c r="A29" s="21"/>
    </row>
  </sheetData>
  <sheetProtection/>
  <hyperlinks>
    <hyperlink ref="A24:C24" location="'F&amp;S_TotInstFacRk'!A1" display="Click here to see data table"/>
  </hyperlinks>
  <printOptions/>
  <pageMargins left="0.5" right="0.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 Virginia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AnAgrawal</dc:creator>
  <cp:keywords/>
  <dc:description/>
  <cp:lastModifiedBy>Deborah Wilson </cp:lastModifiedBy>
  <cp:lastPrinted>2019-08-07T13:11:16Z</cp:lastPrinted>
  <dcterms:created xsi:type="dcterms:W3CDTF">2004-06-23T17:17:52Z</dcterms:created>
  <dcterms:modified xsi:type="dcterms:W3CDTF">2019-08-07T13:18:35Z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