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515" tabRatio="828" activeTab="0"/>
  </bookViews>
  <sheets>
    <sheet name="Table of Contents" sheetId="1" r:id="rId1"/>
    <sheet name="by Gender" sheetId="2" r:id="rId2"/>
    <sheet name="by Race and Gender" sheetId="3" r:id="rId3"/>
    <sheet name="by Race &amp; %Tot" sheetId="4" r:id="rId4"/>
    <sheet name="EdDs by Major " sheetId="5" r:id="rId5"/>
    <sheet name="Engineering PhDs by Major" sheetId="6" r:id="rId6"/>
    <sheet name="Definitions" sheetId="7" r:id="rId7"/>
  </sheets>
  <definedNames>
    <definedName name="_xlnm.Print_Area" localSheetId="1">'by Gender'!$A$1:$F$44</definedName>
    <definedName name="_xlnm.Print_Area" localSheetId="3">'by Race &amp; %Tot'!$A$1:$X$46</definedName>
    <definedName name="_xlnm.Print_Area" localSheetId="2">'by Race and Gender'!$A$1:$Y$45</definedName>
    <definedName name="_xlnm.Print_Area" localSheetId="4">'EdDs by Major '!$A$1:$V$24</definedName>
    <definedName name="_xlnm.Print_Area" localSheetId="5">'Engineering PhDs by Major'!$A$1:$U$24</definedName>
    <definedName name="_xlnm.Print_Titles" localSheetId="1">'by Gender'!$1:$8</definedName>
    <definedName name="_xlnm.Print_Titles" localSheetId="3">'by Race &amp; %Tot'!$A:$B,'by Race &amp; %Tot'!$1:$8</definedName>
    <definedName name="_xlnm.Print_Titles" localSheetId="2">'by Race and Gender'!$A:$C,'by Race and Gender'!$1:$8</definedName>
    <definedName name="_xlnm.Print_Titles" localSheetId="4">'EdDs by Major '!$A:$B,'EdDs by Major '!$2:$7</definedName>
    <definedName name="_xlnm.Print_Titles" localSheetId="5">'Engineering PhDs by Major'!$A:$A</definedName>
  </definedNames>
  <calcPr fullCalcOnLoad="1"/>
</workbook>
</file>

<file path=xl/sharedStrings.xml><?xml version="1.0" encoding="utf-8"?>
<sst xmlns="http://schemas.openxmlformats.org/spreadsheetml/2006/main" count="316" uniqueCount="121">
  <si>
    <t>Male</t>
  </si>
  <si>
    <t>Female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</si>
  <si>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</si>
  <si>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</si>
  <si>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</si>
  <si>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</si>
  <si>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</si>
  <si>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</si>
  <si>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</si>
  <si>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</si>
  <si>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</si>
  <si>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</si>
  <si>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</si>
  <si>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</si>
  <si>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</si>
  <si>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</si>
  <si>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</si>
  <si>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</si>
  <si>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</si>
  <si>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American Indian/ Alaskan Native</t>
  </si>
  <si>
    <t>NOTES:</t>
  </si>
  <si>
    <t>1) Total Minorities excludes International Students.</t>
  </si>
  <si>
    <t>Total Doctorate Degrees</t>
  </si>
  <si>
    <t>2002-03</t>
  </si>
  <si>
    <t>2003-04</t>
  </si>
  <si>
    <t>Click here to see notes, definitions and source.</t>
  </si>
  <si>
    <t>2004-05</t>
  </si>
  <si>
    <t>2005-06</t>
  </si>
  <si>
    <t>Total Females</t>
  </si>
  <si>
    <t>Total Males</t>
  </si>
  <si>
    <t>#</t>
  </si>
  <si>
    <t>%</t>
  </si>
  <si>
    <t>Curriculum &amp; Instruction</t>
  </si>
  <si>
    <t>Educational Leadership</t>
  </si>
  <si>
    <t>Educational Psychology</t>
  </si>
  <si>
    <t>Special Education</t>
  </si>
  <si>
    <t>Technology Education</t>
  </si>
  <si>
    <t>Aerospace Engineering</t>
  </si>
  <si>
    <t>Chemical Engineering</t>
  </si>
  <si>
    <t>Civil Engineering</t>
  </si>
  <si>
    <t>Computer Engineering</t>
  </si>
  <si>
    <t>Electrical Engineering</t>
  </si>
  <si>
    <t>Industrial Engineering</t>
  </si>
  <si>
    <t>Mechanical Engineering</t>
  </si>
  <si>
    <t>Mining Engineering</t>
  </si>
  <si>
    <t>Occupational Safety &amp; Health</t>
  </si>
  <si>
    <t>Petroleum &amp; Natural Gas Engineering</t>
  </si>
  <si>
    <t>Academic Year</t>
  </si>
  <si>
    <t>Total Minorities (1)</t>
  </si>
  <si>
    <t>Click here to return to table of contents</t>
  </si>
  <si>
    <t>by Gender and Percent of Total</t>
  </si>
  <si>
    <t>Total</t>
  </si>
  <si>
    <t>By Major</t>
  </si>
  <si>
    <t>Major</t>
  </si>
  <si>
    <t>College of Engineering and Mineral Resources</t>
  </si>
  <si>
    <t>Contents</t>
  </si>
  <si>
    <t>WVU Degrees Awarded</t>
  </si>
  <si>
    <t>West Virginia University - Main Campus</t>
  </si>
  <si>
    <t>Click here to go to contents page</t>
  </si>
  <si>
    <t>By Race and Percent of Total</t>
  </si>
  <si>
    <t>By Race and Gender</t>
  </si>
  <si>
    <t>Click on Title below</t>
  </si>
  <si>
    <t>2006-07</t>
  </si>
  <si>
    <t>Content</t>
  </si>
  <si>
    <t>Source: Admissions and Records Graduation File</t>
  </si>
  <si>
    <t xml:space="preserve">Definitions </t>
  </si>
  <si>
    <t>Total Number of Doctorate Degrees Awarded</t>
  </si>
  <si>
    <t>Total Doctorate Degrees Awarded</t>
  </si>
  <si>
    <t>White, Non-Hispanic</t>
  </si>
  <si>
    <t>Black, Non-Hispanic</t>
  </si>
  <si>
    <t>Hispanic</t>
  </si>
  <si>
    <t>Asian/ Pacific Islander</t>
  </si>
  <si>
    <t>By Gender and Percent of Total</t>
  </si>
  <si>
    <t>2007-08</t>
  </si>
  <si>
    <t>Unknown</t>
  </si>
  <si>
    <t>2008-09</t>
  </si>
  <si>
    <t>2009-10</t>
  </si>
  <si>
    <t>International</t>
  </si>
  <si>
    <t>Asian</t>
  </si>
  <si>
    <t>Native Hawaiian/ Pacific Islander</t>
  </si>
  <si>
    <t>Two or More Races</t>
  </si>
  <si>
    <t>Instructional Design &amp; Technology</t>
  </si>
  <si>
    <t>College/ School</t>
  </si>
  <si>
    <t>2010-11</t>
  </si>
  <si>
    <t>College of Physical Activity &amp; Sport Science</t>
  </si>
  <si>
    <t>Physical Education - Teacher Education</t>
  </si>
  <si>
    <t xml:space="preserve"> 2010-11</t>
  </si>
  <si>
    <t xml:space="preserve"> 2009-10</t>
  </si>
  <si>
    <t xml:space="preserve"> 2008-09</t>
  </si>
  <si>
    <t xml:space="preserve"> 2007-08</t>
  </si>
  <si>
    <t xml:space="preserve"> 2006-07</t>
  </si>
  <si>
    <t xml:space="preserve"> 2005-06</t>
  </si>
  <si>
    <t xml:space="preserve"> 2004-05</t>
  </si>
  <si>
    <t xml:space="preserve"> 2003-04</t>
  </si>
  <si>
    <t xml:space="preserve"> 2002-03</t>
  </si>
  <si>
    <t xml:space="preserve"> 2001-02</t>
  </si>
  <si>
    <t xml:space="preserve"> 2000-01</t>
  </si>
  <si>
    <t xml:space="preserve"> 1999-00</t>
  </si>
  <si>
    <t>Breakdown of Engineering PhDs Awarded</t>
  </si>
  <si>
    <t>Breakdown of Education EdDs Awarded</t>
  </si>
  <si>
    <t>2011-12</t>
  </si>
  <si>
    <t>Computer Science</t>
  </si>
  <si>
    <t>Ed Ldrshp/H E Adminstrtn</t>
  </si>
  <si>
    <t>Ed Ldrshp/Pub Sch Adm</t>
  </si>
  <si>
    <t>2012-13</t>
  </si>
  <si>
    <t>College of Education &amp; Human Services</t>
  </si>
  <si>
    <t>Higher Education Administration</t>
  </si>
  <si>
    <t>2013-14</t>
  </si>
  <si>
    <t>2014-15</t>
  </si>
  <si>
    <t>2015-16</t>
  </si>
  <si>
    <t>2016-17</t>
  </si>
  <si>
    <t>2017-18</t>
  </si>
  <si>
    <t>Material Science &amp; Engineering</t>
  </si>
  <si>
    <t>1985-86 - 2018-19</t>
  </si>
  <si>
    <t>Total Number of Doctorate Degrees Awarded by Year and Gender (1985-86 to 2018-19)</t>
  </si>
  <si>
    <t>Total Number of Doctorate Degrees Awarded by Year, Race, Citizenship and Gender (1985-86 to 2018-19)</t>
  </si>
  <si>
    <t>Total Number of Doctorate Degrees Awarded by Year, Race, and Percentage of the Whole (1985-86 to 2018-19)</t>
  </si>
  <si>
    <t>Number of EdDs Awarded by the Colleges of Human Resources &amp; Education and Physical Education by Graduate's Major (1999-00 to 2018-19)</t>
  </si>
  <si>
    <t>Number of PhDs Awarded by the College of Engineering and Mineral Resources by Graduate's Major (1999-00 to 2018-19)</t>
  </si>
  <si>
    <t>2018-19</t>
  </si>
  <si>
    <t>1999-00 - 2018-19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</si>
</sst>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;\(0\)"/>
    <numFmt numFmtId="166" formatCode="0.0%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37" fontId="0" fillId="0" borderId="10" xfId="0" applyNumberFormat="1" applyFont="1" applyBorder="1" applyAlignment="1">
      <alignment horizontal="center" vertical="center"/>
    </xf>
    <xf numFmtId="37" fontId="0" fillId="0" borderId="11" xfId="0" applyNumberFormat="1" applyBorder="1" applyAlignment="1">
      <alignment horizontal="center" vertical="center"/>
    </xf>
    <xf numFmtId="3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53" applyAlignment="1" applyProtection="1">
      <alignment/>
      <protection/>
    </xf>
    <xf numFmtId="0" fontId="4" fillId="0" borderId="0" xfId="53" applyFill="1" applyBorder="1" applyAlignment="1" applyProtection="1">
      <alignment horizontal="left" vertical="center"/>
      <protection/>
    </xf>
    <xf numFmtId="10" fontId="0" fillId="0" borderId="0" xfId="0" applyNumberFormat="1" applyFont="1" applyAlignment="1">
      <alignment/>
    </xf>
    <xf numFmtId="37" fontId="0" fillId="0" borderId="1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37" fontId="0" fillId="0" borderId="12" xfId="0" applyNumberFormat="1" applyBorder="1" applyAlignment="1">
      <alignment horizontal="center" vertical="center"/>
    </xf>
    <xf numFmtId="37" fontId="0" fillId="0" borderId="13" xfId="0" applyNumberFormat="1" applyBorder="1" applyAlignment="1">
      <alignment horizontal="center" vertical="center"/>
    </xf>
    <xf numFmtId="164" fontId="4" fillId="0" borderId="0" xfId="53" applyNumberFormat="1" applyFill="1" applyBorder="1" applyAlignment="1" applyProtection="1">
      <alignment horizontal="left" vertical="center"/>
      <protection/>
    </xf>
    <xf numFmtId="164" fontId="4" fillId="0" borderId="0" xfId="53" applyNumberFormat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7" fontId="4" fillId="0" borderId="0" xfId="53" applyNumberFormat="1" applyBorder="1" applyAlignment="1" applyProtection="1">
      <alignment vertical="center"/>
      <protection/>
    </xf>
    <xf numFmtId="3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53" applyAlignment="1" applyProtection="1">
      <alignment vertical="center"/>
      <protection/>
    </xf>
    <xf numFmtId="0" fontId="4" fillId="0" borderId="0" xfId="53" applyBorder="1" applyAlignment="1" applyProtection="1">
      <alignment vertical="center"/>
      <protection/>
    </xf>
    <xf numFmtId="164" fontId="0" fillId="0" borderId="0" xfId="0" applyNumberFormat="1" applyAlignment="1">
      <alignment vertical="center"/>
    </xf>
    <xf numFmtId="164" fontId="4" fillId="0" borderId="0" xfId="53" applyNumberFormat="1" applyBorder="1" applyAlignment="1" applyProtection="1">
      <alignment vertical="center"/>
      <protection/>
    </xf>
    <xf numFmtId="164" fontId="0" fillId="0" borderId="0" xfId="0" applyNumberForma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53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left" vertical="center"/>
    </xf>
    <xf numFmtId="164" fontId="3" fillId="33" borderId="13" xfId="0" applyNumberFormat="1" applyFont="1" applyFill="1" applyBorder="1" applyAlignment="1">
      <alignment horizontal="left" vertical="center"/>
    </xf>
    <xf numFmtId="37" fontId="2" fillId="34" borderId="16" xfId="0" applyNumberFormat="1" applyFont="1" applyFill="1" applyBorder="1" applyAlignment="1" applyProtection="1">
      <alignment horizontal="center" vertical="center"/>
      <protection/>
    </xf>
    <xf numFmtId="37" fontId="2" fillId="34" borderId="16" xfId="43" applyNumberFormat="1" applyFont="1" applyFill="1" applyBorder="1" applyAlignment="1">
      <alignment horizontal="center" vertical="center"/>
    </xf>
    <xf numFmtId="37" fontId="2" fillId="34" borderId="16" xfId="0" applyNumberFormat="1" applyFont="1" applyFill="1" applyBorder="1" applyAlignment="1">
      <alignment horizontal="center" vertical="center"/>
    </xf>
    <xf numFmtId="37" fontId="2" fillId="34" borderId="17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vertical="center"/>
    </xf>
    <xf numFmtId="164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left" vertical="center"/>
    </xf>
    <xf numFmtId="37" fontId="2" fillId="34" borderId="19" xfId="0" applyNumberFormat="1" applyFont="1" applyFill="1" applyBorder="1" applyAlignment="1">
      <alignment horizontal="center" vertical="center"/>
    </xf>
    <xf numFmtId="37" fontId="0" fillId="0" borderId="19" xfId="0" applyNumberFormat="1" applyBorder="1" applyAlignment="1">
      <alignment horizontal="center" vertical="center"/>
    </xf>
    <xf numFmtId="37" fontId="0" fillId="35" borderId="19" xfId="0" applyNumberFormat="1" applyFill="1" applyBorder="1" applyAlignment="1">
      <alignment horizontal="center" vertical="center"/>
    </xf>
    <xf numFmtId="37" fontId="2" fillId="34" borderId="19" xfId="0" applyNumberFormat="1" applyFont="1" applyFill="1" applyBorder="1" applyAlignment="1">
      <alignment horizontal="center" vertical="center"/>
    </xf>
    <xf numFmtId="37" fontId="2" fillId="34" borderId="19" xfId="0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2" fillId="34" borderId="19" xfId="0" applyNumberFormat="1" applyFont="1" applyFill="1" applyBorder="1" applyAlignment="1" applyProtection="1">
      <alignment horizontal="center" vertical="center"/>
      <protection/>
    </xf>
    <xf numFmtId="37" fontId="0" fillId="35" borderId="19" xfId="0" applyNumberFormat="1" applyFont="1" applyFill="1" applyBorder="1" applyAlignment="1">
      <alignment horizontal="center" vertical="center"/>
    </xf>
    <xf numFmtId="37" fontId="0" fillId="0" borderId="19" xfId="0" applyNumberFormat="1" applyFont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left" vertical="center"/>
      <protection/>
    </xf>
    <xf numFmtId="165" fontId="0" fillId="0" borderId="19" xfId="0" applyNumberFormat="1" applyFont="1" applyBorder="1" applyAlignment="1" applyProtection="1">
      <alignment horizontal="center" vertical="center"/>
      <protection/>
    </xf>
    <xf numFmtId="165" fontId="2" fillId="34" borderId="19" xfId="0" applyNumberFormat="1" applyFont="1" applyFill="1" applyBorder="1" applyAlignment="1" applyProtection="1">
      <alignment horizontal="center" vertical="center"/>
      <protection/>
    </xf>
    <xf numFmtId="165" fontId="0" fillId="35" borderId="19" xfId="0" applyNumberFormat="1" applyFont="1" applyFill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center" vertical="center"/>
    </xf>
    <xf numFmtId="164" fontId="3" fillId="33" borderId="19" xfId="0" applyNumberFormat="1" applyFont="1" applyFill="1" applyBorder="1" applyAlignment="1">
      <alignment horizontal="left" vertical="center"/>
    </xf>
    <xf numFmtId="166" fontId="0" fillId="0" borderId="19" xfId="0" applyNumberFormat="1" applyBorder="1" applyAlignment="1">
      <alignment horizontal="center" vertical="center"/>
    </xf>
    <xf numFmtId="166" fontId="0" fillId="35" borderId="19" xfId="0" applyNumberFormat="1" applyFill="1" applyBorder="1" applyAlignment="1">
      <alignment horizontal="center" vertical="center"/>
    </xf>
    <xf numFmtId="166" fontId="2" fillId="34" borderId="19" xfId="0" applyNumberFormat="1" applyFont="1" applyFill="1" applyBorder="1" applyAlignment="1">
      <alignment horizontal="center" vertical="center"/>
    </xf>
    <xf numFmtId="166" fontId="0" fillId="0" borderId="19" xfId="0" applyNumberFormat="1" applyFont="1" applyBorder="1" applyAlignment="1" applyProtection="1">
      <alignment horizontal="center" vertical="center"/>
      <protection/>
    </xf>
    <xf numFmtId="166" fontId="0" fillId="35" borderId="19" xfId="0" applyNumberFormat="1" applyFont="1" applyFill="1" applyBorder="1" applyAlignment="1">
      <alignment horizontal="center" vertical="center"/>
    </xf>
    <xf numFmtId="166" fontId="0" fillId="0" borderId="19" xfId="0" applyNumberFormat="1" applyFont="1" applyBorder="1" applyAlignment="1">
      <alignment horizontal="center" vertical="center"/>
    </xf>
    <xf numFmtId="37" fontId="2" fillId="34" borderId="19" xfId="43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  <protection/>
    </xf>
    <xf numFmtId="164" fontId="0" fillId="35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3" fillId="33" borderId="19" xfId="0" applyNumberFormat="1" applyFont="1" applyFill="1" applyBorder="1" applyAlignment="1">
      <alignment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left" vertical="center" wrapText="1"/>
    </xf>
    <xf numFmtId="164" fontId="2" fillId="34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2" fillId="0" borderId="19" xfId="0" applyNumberFormat="1" applyFont="1" applyFill="1" applyBorder="1" applyAlignment="1">
      <alignment horizontal="left" vertical="center" wrapText="1"/>
    </xf>
    <xf numFmtId="0" fontId="30" fillId="20" borderId="19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 wrapText="1"/>
    </xf>
    <xf numFmtId="0" fontId="2" fillId="22" borderId="19" xfId="0" applyFont="1" applyFill="1" applyBorder="1" applyAlignment="1">
      <alignment vertical="center"/>
    </xf>
    <xf numFmtId="164" fontId="2" fillId="22" borderId="19" xfId="0" applyNumberFormat="1" applyFont="1" applyFill="1" applyBorder="1" applyAlignment="1">
      <alignment vertical="center"/>
    </xf>
    <xf numFmtId="164" fontId="0" fillId="0" borderId="19" xfId="0" applyNumberForma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4" fontId="2" fillId="22" borderId="19" xfId="0" applyNumberFormat="1" applyFont="1" applyFill="1" applyBorder="1" applyAlignment="1">
      <alignment horizontal="right" vertical="center" indent="1"/>
    </xf>
    <xf numFmtId="164" fontId="0" fillId="36" borderId="19" xfId="0" applyNumberFormat="1" applyFill="1" applyBorder="1" applyAlignment="1">
      <alignment horizontal="right" vertical="center" indent="1"/>
    </xf>
    <xf numFmtId="0" fontId="0" fillId="36" borderId="19" xfId="0" applyFill="1" applyBorder="1" applyAlignment="1">
      <alignment horizontal="right" vertical="center" indent="1"/>
    </xf>
    <xf numFmtId="0" fontId="2" fillId="34" borderId="19" xfId="0" applyFont="1" applyFill="1" applyBorder="1" applyAlignment="1">
      <alignment horizontal="right" vertical="center" indent="1"/>
    </xf>
    <xf numFmtId="0" fontId="7" fillId="33" borderId="1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3.8515625" style="36" customWidth="1"/>
  </cols>
  <sheetData>
    <row r="1" ht="15.75">
      <c r="A1" s="33" t="s">
        <v>57</v>
      </c>
    </row>
    <row r="2" ht="15.75" customHeight="1">
      <c r="A2" s="51" t="s">
        <v>56</v>
      </c>
    </row>
    <row r="3" ht="15.75" customHeight="1">
      <c r="A3" s="34" t="s">
        <v>66</v>
      </c>
    </row>
    <row r="4" ht="15.75" customHeight="1">
      <c r="A4" s="34" t="s">
        <v>113</v>
      </c>
    </row>
    <row r="5" ht="15.75" customHeight="1"/>
    <row r="6" spans="1:2" ht="13.5" thickBot="1">
      <c r="A6" s="37" t="s">
        <v>61</v>
      </c>
      <c r="B6" s="38"/>
    </row>
    <row r="7" spans="1:2" ht="16.5" thickBot="1">
      <c r="A7" s="107" t="s">
        <v>55</v>
      </c>
      <c r="B7" s="38"/>
    </row>
    <row r="8" ht="33.75" customHeight="1" thickBot="1">
      <c r="A8" s="35" t="s">
        <v>114</v>
      </c>
    </row>
    <row r="9" ht="33.75" customHeight="1" thickBot="1">
      <c r="A9" s="35" t="s">
        <v>115</v>
      </c>
    </row>
    <row r="10" ht="33.75" customHeight="1" thickBot="1">
      <c r="A10" s="35" t="s">
        <v>116</v>
      </c>
    </row>
    <row r="11" ht="33.75" customHeight="1" thickBot="1">
      <c r="A11" s="35" t="s">
        <v>117</v>
      </c>
    </row>
    <row r="12" ht="33.75" customHeight="1" thickBot="1">
      <c r="A12" s="35" t="s">
        <v>118</v>
      </c>
    </row>
    <row r="13" ht="33.75" customHeight="1" thickBot="1">
      <c r="A13" s="35" t="s">
        <v>65</v>
      </c>
    </row>
  </sheetData>
  <sheetProtection/>
  <hyperlinks>
    <hyperlink ref="A8" location="'by Gender'!A1" display="Total number of Doctorate degrees awarded by year and gender (1985-86 to 2005-06)"/>
    <hyperlink ref="A9" location="'by Race and Gender'!A1" display="Total number of Doctorate degrees awarded by year, race, citizenship and gender (1985-86 to 2005-06)"/>
    <hyperlink ref="A10" location="'by Race &amp; %Tot'!A1" display="Total number of Doctorate degrees awarded by year, race and their percentage makeup of the whole (1985-86 to 2005-06)"/>
    <hyperlink ref="A11" location="'EdDs by Major '!C8" display="Number of EdD's Awarded by the Colleges of Human Resources &amp; Education and Physical Education by Graduate's Major (1999-00 to 2010-11)"/>
    <hyperlink ref="A12" location="'Engineering PhDs by Major'!A1" display="Number of PhD's awarded by the College of Engineering and Mineral Resources broken down by the major of the graduate (1999-00 to 2005-06)"/>
    <hyperlink ref="A13" location="Definitions!A1" display="The definitions necessary to understanding the above data"/>
  </hyperlink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Z44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2.421875" style="0" customWidth="1"/>
    <col min="2" max="2" width="16.8515625" style="0" customWidth="1"/>
    <col min="3" max="6" width="15.421875" style="0" customWidth="1"/>
  </cols>
  <sheetData>
    <row r="1" spans="1:6" ht="15.75">
      <c r="A1" s="1" t="s">
        <v>57</v>
      </c>
      <c r="F1" s="12" t="s">
        <v>55</v>
      </c>
    </row>
    <row r="2" s="3" customFormat="1" ht="15">
      <c r="A2" s="52" t="s">
        <v>56</v>
      </c>
    </row>
    <row r="3" s="3" customFormat="1" ht="12.75">
      <c r="A3" s="3" t="s">
        <v>67</v>
      </c>
    </row>
    <row r="4" s="3" customFormat="1" ht="12.75">
      <c r="A4" s="3" t="s">
        <v>72</v>
      </c>
    </row>
    <row r="5" s="3" customFormat="1" ht="12.75">
      <c r="A5" s="54" t="s">
        <v>113</v>
      </c>
    </row>
    <row r="6" ht="13.5" thickBot="1"/>
    <row r="7" spans="1:6" s="2" customFormat="1" ht="27.75" customHeight="1">
      <c r="A7" s="108" t="s">
        <v>47</v>
      </c>
      <c r="B7" s="110" t="s">
        <v>22</v>
      </c>
      <c r="C7" s="108" t="s">
        <v>28</v>
      </c>
      <c r="D7" s="112"/>
      <c r="E7" s="113" t="s">
        <v>29</v>
      </c>
      <c r="F7" s="112"/>
    </row>
    <row r="8" spans="1:6" s="2" customFormat="1" ht="12.75">
      <c r="A8" s="109"/>
      <c r="B8" s="111"/>
      <c r="C8" s="47" t="s">
        <v>30</v>
      </c>
      <c r="D8" s="39" t="s">
        <v>31</v>
      </c>
      <c r="E8" s="46" t="s">
        <v>30</v>
      </c>
      <c r="F8" s="39" t="s">
        <v>31</v>
      </c>
    </row>
    <row r="9" spans="1:6" s="2" customFormat="1" ht="15.75" customHeight="1">
      <c r="A9" s="40" t="s">
        <v>119</v>
      </c>
      <c r="B9" s="42">
        <f>C9+E9</f>
        <v>194</v>
      </c>
      <c r="C9" s="15">
        <v>90</v>
      </c>
      <c r="D9" s="48">
        <f>C9/B9</f>
        <v>0.4639175257731959</v>
      </c>
      <c r="E9" s="8">
        <v>104</v>
      </c>
      <c r="F9" s="48">
        <f>E9/B9</f>
        <v>0.5360824742268041</v>
      </c>
    </row>
    <row r="10" spans="1:6" s="2" customFormat="1" ht="15.75" customHeight="1">
      <c r="A10" s="40" t="s">
        <v>111</v>
      </c>
      <c r="B10" s="42">
        <f>C10+E10</f>
        <v>192</v>
      </c>
      <c r="C10" s="15">
        <v>75</v>
      </c>
      <c r="D10" s="48">
        <f>C10/B10</f>
        <v>0.390625</v>
      </c>
      <c r="E10" s="8">
        <v>117</v>
      </c>
      <c r="F10" s="48">
        <f>E10/B10</f>
        <v>0.609375</v>
      </c>
    </row>
    <row r="11" spans="1:6" s="2" customFormat="1" ht="15.75" customHeight="1">
      <c r="A11" s="40" t="s">
        <v>110</v>
      </c>
      <c r="B11" s="42">
        <f>C11+E11</f>
        <v>182</v>
      </c>
      <c r="C11" s="15">
        <v>83</v>
      </c>
      <c r="D11" s="48">
        <f aca="true" t="shared" si="0" ref="D11:D16">C11/B11</f>
        <v>0.45604395604395603</v>
      </c>
      <c r="E11" s="8">
        <v>99</v>
      </c>
      <c r="F11" s="48">
        <f aca="true" t="shared" si="1" ref="F11:F16">E11/B11</f>
        <v>0.5439560439560439</v>
      </c>
    </row>
    <row r="12" spans="1:6" s="2" customFormat="1" ht="15.75" customHeight="1">
      <c r="A12" s="40" t="s">
        <v>109</v>
      </c>
      <c r="B12" s="42">
        <f>C12+E12</f>
        <v>210</v>
      </c>
      <c r="C12" s="15">
        <v>90</v>
      </c>
      <c r="D12" s="48">
        <f t="shared" si="0"/>
        <v>0.42857142857142855</v>
      </c>
      <c r="E12" s="8">
        <v>120</v>
      </c>
      <c r="F12" s="48">
        <f t="shared" si="1"/>
        <v>0.5714285714285714</v>
      </c>
    </row>
    <row r="13" spans="1:6" s="2" customFormat="1" ht="15.75" customHeight="1">
      <c r="A13" s="40" t="s">
        <v>108</v>
      </c>
      <c r="B13" s="42">
        <f>C13+E13</f>
        <v>183</v>
      </c>
      <c r="C13" s="15">
        <v>75</v>
      </c>
      <c r="D13" s="48">
        <f t="shared" si="0"/>
        <v>0.4098360655737705</v>
      </c>
      <c r="E13" s="8">
        <v>108</v>
      </c>
      <c r="F13" s="48">
        <f t="shared" si="1"/>
        <v>0.5901639344262295</v>
      </c>
    </row>
    <row r="14" spans="1:6" s="2" customFormat="1" ht="15.75" customHeight="1">
      <c r="A14" s="40" t="s">
        <v>107</v>
      </c>
      <c r="B14" s="42">
        <f>C14+E14</f>
        <v>155</v>
      </c>
      <c r="C14" s="15">
        <v>69</v>
      </c>
      <c r="D14" s="48">
        <f t="shared" si="0"/>
        <v>0.44516129032258067</v>
      </c>
      <c r="E14" s="8">
        <v>86</v>
      </c>
      <c r="F14" s="48">
        <f t="shared" si="1"/>
        <v>0.5548387096774193</v>
      </c>
    </row>
    <row r="15" spans="1:6" s="2" customFormat="1" ht="15.75" customHeight="1">
      <c r="A15" s="40" t="s">
        <v>104</v>
      </c>
      <c r="B15" s="42">
        <f aca="true" t="shared" si="2" ref="B15:B20">C15+E15</f>
        <v>158</v>
      </c>
      <c r="C15" s="15">
        <v>71</v>
      </c>
      <c r="D15" s="48">
        <f t="shared" si="0"/>
        <v>0.44936708860759494</v>
      </c>
      <c r="E15" s="8">
        <v>87</v>
      </c>
      <c r="F15" s="48">
        <f t="shared" si="1"/>
        <v>0.5506329113924051</v>
      </c>
    </row>
    <row r="16" spans="1:6" s="2" customFormat="1" ht="15.75" customHeight="1">
      <c r="A16" s="40" t="s">
        <v>100</v>
      </c>
      <c r="B16" s="42">
        <f t="shared" si="2"/>
        <v>162</v>
      </c>
      <c r="C16" s="15">
        <v>69</v>
      </c>
      <c r="D16" s="48">
        <f t="shared" si="0"/>
        <v>0.42592592592592593</v>
      </c>
      <c r="E16" s="8">
        <v>93</v>
      </c>
      <c r="F16" s="48">
        <f t="shared" si="1"/>
        <v>0.5740740740740741</v>
      </c>
    </row>
    <row r="17" spans="1:6" s="2" customFormat="1" ht="15.75" customHeight="1">
      <c r="A17" s="40" t="s">
        <v>83</v>
      </c>
      <c r="B17" s="42">
        <f t="shared" si="2"/>
        <v>166</v>
      </c>
      <c r="C17" s="15">
        <v>70</v>
      </c>
      <c r="D17" s="48">
        <f aca="true" t="shared" si="3" ref="D17:D22">C17/B17</f>
        <v>0.42168674698795183</v>
      </c>
      <c r="E17" s="8">
        <v>96</v>
      </c>
      <c r="F17" s="48">
        <f aca="true" t="shared" si="4" ref="F17:F22">E17/B17</f>
        <v>0.5783132530120482</v>
      </c>
    </row>
    <row r="18" spans="1:6" s="2" customFormat="1" ht="15.75" customHeight="1">
      <c r="A18" s="40" t="s">
        <v>76</v>
      </c>
      <c r="B18" s="42">
        <f t="shared" si="2"/>
        <v>141</v>
      </c>
      <c r="C18" s="15">
        <v>53</v>
      </c>
      <c r="D18" s="48">
        <f t="shared" si="3"/>
        <v>0.375886524822695</v>
      </c>
      <c r="E18" s="8">
        <v>88</v>
      </c>
      <c r="F18" s="48">
        <f t="shared" si="4"/>
        <v>0.624113475177305</v>
      </c>
    </row>
    <row r="19" spans="1:6" s="2" customFormat="1" ht="15.75" customHeight="1">
      <c r="A19" s="40" t="s">
        <v>75</v>
      </c>
      <c r="B19" s="42">
        <f t="shared" si="2"/>
        <v>186</v>
      </c>
      <c r="C19" s="15">
        <v>91</v>
      </c>
      <c r="D19" s="48">
        <f t="shared" si="3"/>
        <v>0.489247311827957</v>
      </c>
      <c r="E19" s="8">
        <v>95</v>
      </c>
      <c r="F19" s="48">
        <f t="shared" si="4"/>
        <v>0.510752688172043</v>
      </c>
    </row>
    <row r="20" spans="1:6" s="2" customFormat="1" ht="15.75" customHeight="1">
      <c r="A20" s="40" t="s">
        <v>73</v>
      </c>
      <c r="B20" s="42">
        <f t="shared" si="2"/>
        <v>204</v>
      </c>
      <c r="C20" s="15">
        <v>98</v>
      </c>
      <c r="D20" s="48">
        <f t="shared" si="3"/>
        <v>0.4803921568627451</v>
      </c>
      <c r="E20" s="8">
        <v>106</v>
      </c>
      <c r="F20" s="48">
        <f t="shared" si="4"/>
        <v>0.5196078431372549</v>
      </c>
    </row>
    <row r="21" spans="1:6" s="2" customFormat="1" ht="15.75" customHeight="1">
      <c r="A21" s="40" t="s">
        <v>62</v>
      </c>
      <c r="B21" s="42">
        <v>148</v>
      </c>
      <c r="C21" s="15">
        <v>63</v>
      </c>
      <c r="D21" s="48">
        <f t="shared" si="3"/>
        <v>0.42567567567567566</v>
      </c>
      <c r="E21" s="8">
        <v>85</v>
      </c>
      <c r="F21" s="48">
        <f t="shared" si="4"/>
        <v>0.5743243243243243</v>
      </c>
    </row>
    <row r="22" spans="1:6" s="2" customFormat="1" ht="15.75" customHeight="1">
      <c r="A22" s="40" t="s">
        <v>27</v>
      </c>
      <c r="B22" s="42">
        <v>168</v>
      </c>
      <c r="C22" s="15">
        <v>64</v>
      </c>
      <c r="D22" s="48">
        <f t="shared" si="3"/>
        <v>0.38095238095238093</v>
      </c>
      <c r="E22" s="8">
        <v>104</v>
      </c>
      <c r="F22" s="48">
        <f t="shared" si="4"/>
        <v>0.6190476190476191</v>
      </c>
    </row>
    <row r="23" spans="1:10" s="2" customFormat="1" ht="15.75" customHeight="1">
      <c r="A23" s="40" t="s">
        <v>26</v>
      </c>
      <c r="B23" s="42">
        <v>159</v>
      </c>
      <c r="C23" s="15">
        <v>65</v>
      </c>
      <c r="D23" s="48">
        <v>0.4088050314465409</v>
      </c>
      <c r="E23" s="8">
        <v>94</v>
      </c>
      <c r="F23" s="48">
        <v>0.5911949685534591</v>
      </c>
      <c r="H23" s="14"/>
      <c r="J23" s="14"/>
    </row>
    <row r="24" spans="1:10" s="2" customFormat="1" ht="15.75" customHeight="1">
      <c r="A24" s="40" t="s">
        <v>24</v>
      </c>
      <c r="B24" s="42">
        <v>160</v>
      </c>
      <c r="C24" s="15">
        <v>83</v>
      </c>
      <c r="D24" s="48">
        <v>0.51875</v>
      </c>
      <c r="E24" s="8">
        <v>77</v>
      </c>
      <c r="F24" s="48">
        <v>0.48125</v>
      </c>
      <c r="H24" s="14"/>
      <c r="J24" s="14"/>
    </row>
    <row r="25" spans="1:10" s="2" customFormat="1" ht="15.75" customHeight="1">
      <c r="A25" s="40" t="s">
        <v>23</v>
      </c>
      <c r="B25" s="42">
        <v>150</v>
      </c>
      <c r="C25" s="15">
        <v>64</v>
      </c>
      <c r="D25" s="48">
        <v>0.4266666666666667</v>
      </c>
      <c r="E25" s="8">
        <v>86</v>
      </c>
      <c r="F25" s="48">
        <v>0.5733333333333334</v>
      </c>
      <c r="H25" s="14"/>
      <c r="J25" s="14"/>
    </row>
    <row r="26" spans="1:10" s="2" customFormat="1" ht="15.75" customHeight="1">
      <c r="A26" s="40" t="s">
        <v>18</v>
      </c>
      <c r="B26" s="42">
        <v>142</v>
      </c>
      <c r="C26" s="15">
        <v>57</v>
      </c>
      <c r="D26" s="48">
        <v>0.4014084507042254</v>
      </c>
      <c r="E26" s="8">
        <v>85</v>
      </c>
      <c r="F26" s="48">
        <v>0.5985915492957746</v>
      </c>
      <c r="H26" s="14"/>
      <c r="J26" s="14"/>
    </row>
    <row r="27" spans="1:10" s="2" customFormat="1" ht="15.75" customHeight="1">
      <c r="A27" s="40" t="s">
        <v>17</v>
      </c>
      <c r="B27" s="42">
        <v>130</v>
      </c>
      <c r="C27" s="15">
        <v>58</v>
      </c>
      <c r="D27" s="48">
        <v>0.4461538461538462</v>
      </c>
      <c r="E27" s="8">
        <v>72</v>
      </c>
      <c r="F27" s="48">
        <v>0.5538461538461539</v>
      </c>
      <c r="H27" s="14"/>
      <c r="J27" s="14"/>
    </row>
    <row r="28" spans="1:10" s="2" customFormat="1" ht="15.75" customHeight="1">
      <c r="A28" s="40" t="s">
        <v>16</v>
      </c>
      <c r="B28" s="42">
        <v>132</v>
      </c>
      <c r="C28" s="15">
        <v>52</v>
      </c>
      <c r="D28" s="48">
        <v>0.3939393939393939</v>
      </c>
      <c r="E28" s="8">
        <v>80</v>
      </c>
      <c r="F28" s="48">
        <v>0.6060606060606061</v>
      </c>
      <c r="H28" s="14"/>
      <c r="J28" s="14"/>
    </row>
    <row r="29" spans="1:10" s="2" customFormat="1" ht="15.75" customHeight="1">
      <c r="A29" s="40" t="s">
        <v>15</v>
      </c>
      <c r="B29" s="43">
        <v>136</v>
      </c>
      <c r="C29" s="15">
        <v>61</v>
      </c>
      <c r="D29" s="48">
        <v>0.4485294117647059</v>
      </c>
      <c r="E29" s="8">
        <v>75</v>
      </c>
      <c r="F29" s="48">
        <v>0.5514705882352942</v>
      </c>
      <c r="H29" s="14"/>
      <c r="J29" s="14"/>
    </row>
    <row r="30" spans="1:10" s="2" customFormat="1" ht="15.75" customHeight="1">
      <c r="A30" s="40" t="s">
        <v>14</v>
      </c>
      <c r="B30" s="43">
        <v>154</v>
      </c>
      <c r="C30" s="15">
        <v>59</v>
      </c>
      <c r="D30" s="48">
        <v>0.38311688311688313</v>
      </c>
      <c r="E30" s="8">
        <v>95</v>
      </c>
      <c r="F30" s="48">
        <v>0.6168831168831169</v>
      </c>
      <c r="H30" s="14"/>
      <c r="J30" s="14"/>
    </row>
    <row r="31" spans="1:10" s="2" customFormat="1" ht="15.75" customHeight="1">
      <c r="A31" s="40" t="s">
        <v>13</v>
      </c>
      <c r="B31" s="42">
        <v>139</v>
      </c>
      <c r="C31" s="15">
        <v>57</v>
      </c>
      <c r="D31" s="48">
        <v>0.41007194244604317</v>
      </c>
      <c r="E31" s="8">
        <v>82</v>
      </c>
      <c r="F31" s="48">
        <v>0.5899280575539568</v>
      </c>
      <c r="H31" s="14"/>
      <c r="J31" s="14"/>
    </row>
    <row r="32" spans="1:10" s="2" customFormat="1" ht="15.75" customHeight="1">
      <c r="A32" s="40" t="s">
        <v>12</v>
      </c>
      <c r="B32" s="42">
        <v>117</v>
      </c>
      <c r="C32" s="15">
        <v>41</v>
      </c>
      <c r="D32" s="48">
        <v>0.3504273504273504</v>
      </c>
      <c r="E32" s="8">
        <v>76</v>
      </c>
      <c r="F32" s="48">
        <v>0.6495726495726496</v>
      </c>
      <c r="H32" s="14"/>
      <c r="J32" s="14"/>
    </row>
    <row r="33" spans="1:10" s="2" customFormat="1" ht="15.75" customHeight="1">
      <c r="A33" s="40" t="s">
        <v>11</v>
      </c>
      <c r="B33" s="42">
        <v>156</v>
      </c>
      <c r="C33" s="15">
        <v>69</v>
      </c>
      <c r="D33" s="48">
        <v>0.4423076923076923</v>
      </c>
      <c r="E33" s="8">
        <v>87</v>
      </c>
      <c r="F33" s="48">
        <v>0.5576923076923077</v>
      </c>
      <c r="H33" s="14"/>
      <c r="J33" s="14"/>
    </row>
    <row r="34" spans="1:10" s="2" customFormat="1" ht="15.75" customHeight="1">
      <c r="A34" s="40" t="s">
        <v>10</v>
      </c>
      <c r="B34" s="42">
        <v>126</v>
      </c>
      <c r="C34" s="15">
        <v>51</v>
      </c>
      <c r="D34" s="48">
        <v>0.40476190476190477</v>
      </c>
      <c r="E34" s="8">
        <v>75</v>
      </c>
      <c r="F34" s="48">
        <v>0.5952380952380952</v>
      </c>
      <c r="H34" s="14"/>
      <c r="J34" s="14"/>
    </row>
    <row r="35" spans="1:10" s="2" customFormat="1" ht="15.75" customHeight="1">
      <c r="A35" s="40" t="s">
        <v>9</v>
      </c>
      <c r="B35" s="42">
        <v>109</v>
      </c>
      <c r="C35" s="15">
        <v>34</v>
      </c>
      <c r="D35" s="48">
        <v>0.3119266055045872</v>
      </c>
      <c r="E35" s="8">
        <v>75</v>
      </c>
      <c r="F35" s="48">
        <v>0.6880733944954128</v>
      </c>
      <c r="H35" s="14"/>
      <c r="J35" s="14"/>
    </row>
    <row r="36" spans="1:10" s="2" customFormat="1" ht="15.75" customHeight="1">
      <c r="A36" s="40" t="s">
        <v>8</v>
      </c>
      <c r="B36" s="42">
        <v>116</v>
      </c>
      <c r="C36" s="15">
        <v>53</v>
      </c>
      <c r="D36" s="48">
        <v>0.45689655172413796</v>
      </c>
      <c r="E36" s="8">
        <v>63</v>
      </c>
      <c r="F36" s="48">
        <v>0.5431034482758621</v>
      </c>
      <c r="H36" s="14"/>
      <c r="J36" s="14"/>
    </row>
    <row r="37" spans="1:10" s="2" customFormat="1" ht="15.75" customHeight="1">
      <c r="A37" s="40" t="s">
        <v>7</v>
      </c>
      <c r="B37" s="42">
        <v>110</v>
      </c>
      <c r="C37" s="17">
        <v>39</v>
      </c>
      <c r="D37" s="48">
        <v>0.35454545454545455</v>
      </c>
      <c r="E37" s="16">
        <v>71</v>
      </c>
      <c r="F37" s="48">
        <v>0.6454545454545455</v>
      </c>
      <c r="H37" s="14"/>
      <c r="J37" s="14"/>
    </row>
    <row r="38" spans="1:10" s="2" customFormat="1" ht="15.75" customHeight="1">
      <c r="A38" s="40" t="s">
        <v>6</v>
      </c>
      <c r="B38" s="42">
        <v>129</v>
      </c>
      <c r="C38" s="15">
        <v>57</v>
      </c>
      <c r="D38" s="48">
        <v>0.4418604651162791</v>
      </c>
      <c r="E38" s="8">
        <v>72</v>
      </c>
      <c r="F38" s="48">
        <v>0.5581395348837209</v>
      </c>
      <c r="H38" s="14"/>
      <c r="J38" s="14"/>
    </row>
    <row r="39" spans="1:10" s="2" customFormat="1" ht="15.75" customHeight="1">
      <c r="A39" s="40" t="s">
        <v>5</v>
      </c>
      <c r="B39" s="42">
        <v>112</v>
      </c>
      <c r="C39" s="15">
        <v>44</v>
      </c>
      <c r="D39" s="48">
        <v>0.39285714285714285</v>
      </c>
      <c r="E39" s="8">
        <v>68</v>
      </c>
      <c r="F39" s="48">
        <v>0.6071428571428571</v>
      </c>
      <c r="H39" s="14"/>
      <c r="J39" s="14"/>
    </row>
    <row r="40" spans="1:6" ht="15.75" customHeight="1">
      <c r="A40" s="40" t="s">
        <v>4</v>
      </c>
      <c r="B40" s="44">
        <v>138</v>
      </c>
      <c r="C40" s="9">
        <v>48</v>
      </c>
      <c r="D40" s="48">
        <v>0.34782608695652173</v>
      </c>
      <c r="E40" s="10">
        <v>90</v>
      </c>
      <c r="F40" s="48">
        <v>0.6521739130434783</v>
      </c>
    </row>
    <row r="41" spans="1:6" ht="15.75" customHeight="1">
      <c r="A41" s="40" t="s">
        <v>3</v>
      </c>
      <c r="B41" s="44">
        <v>110</v>
      </c>
      <c r="C41" s="9">
        <v>41</v>
      </c>
      <c r="D41" s="48">
        <v>0.37272727272727274</v>
      </c>
      <c r="E41" s="10">
        <v>69</v>
      </c>
      <c r="F41" s="48">
        <v>0.6272727272727273</v>
      </c>
    </row>
    <row r="42" spans="1:6" ht="15.75" customHeight="1" thickBot="1">
      <c r="A42" s="41" t="s">
        <v>2</v>
      </c>
      <c r="B42" s="45">
        <v>116</v>
      </c>
      <c r="C42" s="19">
        <v>47</v>
      </c>
      <c r="D42" s="49">
        <v>0.4051724137931034</v>
      </c>
      <c r="E42" s="18">
        <v>69</v>
      </c>
      <c r="F42" s="49">
        <v>0.5948275862068966</v>
      </c>
    </row>
    <row r="43" spans="1:26" s="22" customFormat="1" ht="12.75">
      <c r="A43" s="13" t="s">
        <v>25</v>
      </c>
      <c r="B43" s="25"/>
      <c r="C43" s="25"/>
      <c r="D43" s="25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</row>
    <row r="44" spans="1:26" s="22" customFormat="1" ht="12.75">
      <c r="A44" s="28" t="s">
        <v>49</v>
      </c>
      <c r="B44" s="29"/>
      <c r="C44" s="29"/>
      <c r="D44" s="2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</sheetData>
  <sheetProtection/>
  <mergeCells count="4">
    <mergeCell ref="A7:A8"/>
    <mergeCell ref="B7:B8"/>
    <mergeCell ref="C7:D7"/>
    <mergeCell ref="E7:F7"/>
  </mergeCells>
  <hyperlinks>
    <hyperlink ref="F1" location="'Table of Contents'!A1" display="Contents"/>
    <hyperlink ref="A43:E43" location="Definitions!A1" display="Click here to see notes, definitions and source."/>
    <hyperlink ref="A44:D44" location="'Table of Contents'!A1" display="Click here to return to table of contents"/>
  </hyperlinks>
  <printOptions horizontalCentered="1"/>
  <pageMargins left="0.4" right="0.4" top="0.6" bottom="0.6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Z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421875" style="22" customWidth="1"/>
    <col min="2" max="2" width="5.421875" style="22" bestFit="1" customWidth="1"/>
    <col min="3" max="3" width="7.421875" style="22" customWidth="1"/>
    <col min="4" max="4" width="5.421875" style="22" bestFit="1" customWidth="1"/>
    <col min="5" max="5" width="7.8515625" style="22" bestFit="1" customWidth="1"/>
    <col min="6" max="6" width="5.421875" style="22" bestFit="1" customWidth="1"/>
    <col min="7" max="7" width="7.8515625" style="22" bestFit="1" customWidth="1"/>
    <col min="8" max="8" width="5.421875" style="22" bestFit="1" customWidth="1"/>
    <col min="9" max="9" width="7.8515625" style="22" bestFit="1" customWidth="1"/>
    <col min="10" max="10" width="5.421875" style="22" bestFit="1" customWidth="1"/>
    <col min="11" max="11" width="7.8515625" style="22" bestFit="1" customWidth="1"/>
    <col min="12" max="12" width="5.421875" style="22" bestFit="1" customWidth="1"/>
    <col min="13" max="13" width="7.8515625" style="22" bestFit="1" customWidth="1"/>
    <col min="14" max="14" width="5.421875" style="22" bestFit="1" customWidth="1"/>
    <col min="15" max="15" width="7.8515625" style="22" bestFit="1" customWidth="1"/>
    <col min="16" max="16" width="5.421875" style="22" bestFit="1" customWidth="1"/>
    <col min="17" max="17" width="7.8515625" style="22" bestFit="1" customWidth="1"/>
    <col min="18" max="18" width="5.421875" style="22" bestFit="1" customWidth="1"/>
    <col min="19" max="19" width="7.8515625" style="22" bestFit="1" customWidth="1"/>
    <col min="20" max="20" width="5.421875" style="22" bestFit="1" customWidth="1"/>
    <col min="21" max="21" width="7.8515625" style="22" bestFit="1" customWidth="1"/>
    <col min="22" max="22" width="5.421875" style="22" bestFit="1" customWidth="1"/>
    <col min="23" max="23" width="7.8515625" style="22" bestFit="1" customWidth="1"/>
    <col min="24" max="24" width="5.421875" style="22" bestFit="1" customWidth="1"/>
    <col min="25" max="25" width="7.8515625" style="22" bestFit="1" customWidth="1"/>
    <col min="26" max="16384" width="9.140625" style="22" customWidth="1"/>
  </cols>
  <sheetData>
    <row r="1" spans="1:23" ht="15.75">
      <c r="A1" s="1" t="s">
        <v>57</v>
      </c>
      <c r="R1" s="28" t="s">
        <v>55</v>
      </c>
      <c r="W1" s="28" t="s">
        <v>55</v>
      </c>
    </row>
    <row r="2" s="23" customFormat="1" ht="15">
      <c r="A2" s="53" t="s">
        <v>56</v>
      </c>
    </row>
    <row r="3" s="23" customFormat="1" ht="12.75">
      <c r="A3" s="24" t="s">
        <v>67</v>
      </c>
    </row>
    <row r="4" s="23" customFormat="1" ht="12.75">
      <c r="A4" s="24" t="s">
        <v>60</v>
      </c>
    </row>
    <row r="5" s="23" customFormat="1" ht="12.75">
      <c r="A5" s="54" t="s">
        <v>113</v>
      </c>
    </row>
    <row r="6" s="23" customFormat="1" ht="12.75"/>
    <row r="7" spans="1:25" s="23" customFormat="1" ht="51.75" customHeight="1">
      <c r="A7" s="115" t="s">
        <v>47</v>
      </c>
      <c r="B7" s="116" t="s">
        <v>22</v>
      </c>
      <c r="C7" s="116"/>
      <c r="D7" s="114" t="s">
        <v>68</v>
      </c>
      <c r="E7" s="114"/>
      <c r="F7" s="116" t="s">
        <v>69</v>
      </c>
      <c r="G7" s="116"/>
      <c r="H7" s="116" t="s">
        <v>70</v>
      </c>
      <c r="I7" s="116"/>
      <c r="J7" s="116" t="s">
        <v>71</v>
      </c>
      <c r="K7" s="116"/>
      <c r="L7" s="114" t="s">
        <v>78</v>
      </c>
      <c r="M7" s="114"/>
      <c r="N7" s="114" t="s">
        <v>79</v>
      </c>
      <c r="O7" s="114"/>
      <c r="P7" s="114" t="s">
        <v>19</v>
      </c>
      <c r="Q7" s="114"/>
      <c r="R7" s="116" t="s">
        <v>48</v>
      </c>
      <c r="S7" s="116"/>
      <c r="T7" s="114" t="s">
        <v>80</v>
      </c>
      <c r="U7" s="114"/>
      <c r="V7" s="115" t="s">
        <v>74</v>
      </c>
      <c r="W7" s="115"/>
      <c r="X7" s="115" t="s">
        <v>77</v>
      </c>
      <c r="Y7" s="115"/>
    </row>
    <row r="8" spans="1:25" s="7" customFormat="1" ht="15" customHeight="1">
      <c r="A8" s="115"/>
      <c r="B8" s="56" t="s">
        <v>0</v>
      </c>
      <c r="C8" s="56" t="s">
        <v>1</v>
      </c>
      <c r="D8" s="56" t="s">
        <v>0</v>
      </c>
      <c r="E8" s="56" t="s">
        <v>1</v>
      </c>
      <c r="F8" s="56" t="s">
        <v>0</v>
      </c>
      <c r="G8" s="56" t="s">
        <v>1</v>
      </c>
      <c r="H8" s="56" t="s">
        <v>0</v>
      </c>
      <c r="I8" s="56" t="s">
        <v>1</v>
      </c>
      <c r="J8" s="56" t="s">
        <v>0</v>
      </c>
      <c r="K8" s="56" t="s">
        <v>1</v>
      </c>
      <c r="L8" s="56" t="s">
        <v>0</v>
      </c>
      <c r="M8" s="56" t="s">
        <v>1</v>
      </c>
      <c r="N8" s="56" t="s">
        <v>0</v>
      </c>
      <c r="O8" s="56" t="s">
        <v>1</v>
      </c>
      <c r="P8" s="56" t="s">
        <v>0</v>
      </c>
      <c r="Q8" s="56" t="s">
        <v>1</v>
      </c>
      <c r="R8" s="56" t="s">
        <v>0</v>
      </c>
      <c r="S8" s="56" t="s">
        <v>1</v>
      </c>
      <c r="T8" s="56" t="s">
        <v>0</v>
      </c>
      <c r="U8" s="56" t="s">
        <v>1</v>
      </c>
      <c r="V8" s="56" t="s">
        <v>0</v>
      </c>
      <c r="W8" s="56" t="s">
        <v>1</v>
      </c>
      <c r="X8" s="56" t="s">
        <v>0</v>
      </c>
      <c r="Y8" s="56" t="s">
        <v>1</v>
      </c>
    </row>
    <row r="9" spans="1:25" s="7" customFormat="1" ht="15" customHeight="1">
      <c r="A9" s="57" t="s">
        <v>119</v>
      </c>
      <c r="B9" s="58">
        <f>D9+R9+T9+V9+X9</f>
        <v>104</v>
      </c>
      <c r="C9" s="58">
        <f>E9+S9+U9+W9+Y9</f>
        <v>90</v>
      </c>
      <c r="D9" s="59">
        <v>57</v>
      </c>
      <c r="E9" s="59">
        <v>51</v>
      </c>
      <c r="F9" s="59">
        <v>3</v>
      </c>
      <c r="G9" s="59">
        <v>3</v>
      </c>
      <c r="H9" s="59">
        <v>1</v>
      </c>
      <c r="I9" s="59">
        <v>2</v>
      </c>
      <c r="J9" s="60"/>
      <c r="K9" s="60"/>
      <c r="L9" s="59">
        <v>2</v>
      </c>
      <c r="M9" s="59">
        <v>2</v>
      </c>
      <c r="N9" s="59">
        <v>0</v>
      </c>
      <c r="O9" s="59">
        <v>0</v>
      </c>
      <c r="P9" s="59"/>
      <c r="Q9" s="59"/>
      <c r="R9" s="61">
        <f>F9+H9+L9+N9+P9</f>
        <v>6</v>
      </c>
      <c r="S9" s="61">
        <f>G9+I9+M9+O9+Q9</f>
        <v>7</v>
      </c>
      <c r="T9" s="59">
        <v>1</v>
      </c>
      <c r="U9" s="59">
        <v>5</v>
      </c>
      <c r="V9" s="59">
        <v>0</v>
      </c>
      <c r="W9" s="59">
        <v>1</v>
      </c>
      <c r="X9" s="59">
        <v>40</v>
      </c>
      <c r="Y9" s="59">
        <v>26</v>
      </c>
    </row>
    <row r="10" spans="1:25" s="7" customFormat="1" ht="15" customHeight="1">
      <c r="A10" s="57" t="s">
        <v>111</v>
      </c>
      <c r="B10" s="58">
        <f aca="true" t="shared" si="0" ref="B10:C12">D10+R10+T10+V10+X10</f>
        <v>117</v>
      </c>
      <c r="C10" s="58">
        <f t="shared" si="0"/>
        <v>75</v>
      </c>
      <c r="D10" s="59">
        <v>59</v>
      </c>
      <c r="E10" s="59">
        <v>37</v>
      </c>
      <c r="F10" s="59">
        <v>2</v>
      </c>
      <c r="G10" s="59">
        <v>4</v>
      </c>
      <c r="H10" s="59">
        <v>2</v>
      </c>
      <c r="I10" s="59">
        <v>2</v>
      </c>
      <c r="J10" s="60"/>
      <c r="K10" s="60"/>
      <c r="L10" s="59">
        <v>3</v>
      </c>
      <c r="M10" s="59">
        <v>6</v>
      </c>
      <c r="N10" s="59">
        <v>0</v>
      </c>
      <c r="O10" s="59">
        <v>0</v>
      </c>
      <c r="P10" s="59">
        <v>0</v>
      </c>
      <c r="Q10" s="59">
        <v>0</v>
      </c>
      <c r="R10" s="61">
        <f aca="true" t="shared" si="1" ref="R10:S12">F10+H10+L10+N10+P10</f>
        <v>7</v>
      </c>
      <c r="S10" s="61">
        <f t="shared" si="1"/>
        <v>12</v>
      </c>
      <c r="T10" s="59">
        <v>1</v>
      </c>
      <c r="U10" s="59">
        <v>0</v>
      </c>
      <c r="V10" s="59">
        <v>1</v>
      </c>
      <c r="W10" s="59">
        <v>0</v>
      </c>
      <c r="X10" s="59">
        <v>49</v>
      </c>
      <c r="Y10" s="59">
        <v>26</v>
      </c>
    </row>
    <row r="11" spans="1:25" s="7" customFormat="1" ht="15" customHeight="1">
      <c r="A11" s="57" t="s">
        <v>110</v>
      </c>
      <c r="B11" s="58">
        <f t="shared" si="0"/>
        <v>117</v>
      </c>
      <c r="C11" s="58">
        <f t="shared" si="0"/>
        <v>65</v>
      </c>
      <c r="D11" s="59">
        <v>54</v>
      </c>
      <c r="E11" s="59">
        <v>36</v>
      </c>
      <c r="F11" s="59">
        <v>3</v>
      </c>
      <c r="G11" s="59">
        <v>2</v>
      </c>
      <c r="H11" s="59">
        <v>0</v>
      </c>
      <c r="I11" s="59">
        <v>1</v>
      </c>
      <c r="J11" s="60"/>
      <c r="K11" s="60"/>
      <c r="L11" s="59">
        <v>4</v>
      </c>
      <c r="M11" s="59">
        <v>4</v>
      </c>
      <c r="N11" s="59">
        <v>0</v>
      </c>
      <c r="O11" s="59">
        <v>0</v>
      </c>
      <c r="P11" s="59">
        <v>0</v>
      </c>
      <c r="Q11" s="59">
        <v>1</v>
      </c>
      <c r="R11" s="61">
        <f t="shared" si="1"/>
        <v>7</v>
      </c>
      <c r="S11" s="61">
        <f t="shared" si="1"/>
        <v>8</v>
      </c>
      <c r="T11" s="59">
        <v>0</v>
      </c>
      <c r="U11" s="59">
        <v>2</v>
      </c>
      <c r="V11" s="59">
        <v>4</v>
      </c>
      <c r="W11" s="59">
        <v>0</v>
      </c>
      <c r="X11" s="59">
        <v>52</v>
      </c>
      <c r="Y11" s="59">
        <v>19</v>
      </c>
    </row>
    <row r="12" spans="1:25" s="7" customFormat="1" ht="15" customHeight="1">
      <c r="A12" s="57" t="s">
        <v>109</v>
      </c>
      <c r="B12" s="58">
        <f t="shared" si="0"/>
        <v>120</v>
      </c>
      <c r="C12" s="58">
        <f t="shared" si="0"/>
        <v>90</v>
      </c>
      <c r="D12" s="59">
        <v>53</v>
      </c>
      <c r="E12" s="59">
        <v>53</v>
      </c>
      <c r="F12" s="59">
        <v>3</v>
      </c>
      <c r="G12" s="59">
        <v>1</v>
      </c>
      <c r="H12" s="59">
        <v>1</v>
      </c>
      <c r="I12" s="59">
        <v>1</v>
      </c>
      <c r="J12" s="60"/>
      <c r="K12" s="60"/>
      <c r="L12" s="59">
        <v>2</v>
      </c>
      <c r="M12" s="59">
        <v>4</v>
      </c>
      <c r="N12" s="59">
        <v>0</v>
      </c>
      <c r="O12" s="59">
        <v>0</v>
      </c>
      <c r="P12" s="59">
        <v>0</v>
      </c>
      <c r="Q12" s="59">
        <v>0</v>
      </c>
      <c r="R12" s="61">
        <f t="shared" si="1"/>
        <v>6</v>
      </c>
      <c r="S12" s="61">
        <f t="shared" si="1"/>
        <v>6</v>
      </c>
      <c r="T12" s="59">
        <v>0</v>
      </c>
      <c r="U12" s="59">
        <v>1</v>
      </c>
      <c r="V12" s="59">
        <v>3</v>
      </c>
      <c r="W12" s="59">
        <v>0</v>
      </c>
      <c r="X12" s="59">
        <v>58</v>
      </c>
      <c r="Y12" s="59">
        <v>30</v>
      </c>
    </row>
    <row r="13" spans="1:25" s="7" customFormat="1" ht="15" customHeight="1">
      <c r="A13" s="57" t="s">
        <v>108</v>
      </c>
      <c r="B13" s="58">
        <f aca="true" t="shared" si="2" ref="B13:C15">D13+R13+T13+V13+X13</f>
        <v>108</v>
      </c>
      <c r="C13" s="58">
        <f t="shared" si="2"/>
        <v>75</v>
      </c>
      <c r="D13" s="59">
        <v>63</v>
      </c>
      <c r="E13" s="59">
        <v>44</v>
      </c>
      <c r="F13" s="59">
        <v>6</v>
      </c>
      <c r="G13" s="59">
        <v>4</v>
      </c>
      <c r="H13" s="59">
        <v>2</v>
      </c>
      <c r="I13" s="59">
        <v>1</v>
      </c>
      <c r="J13" s="60"/>
      <c r="K13" s="60"/>
      <c r="L13" s="59">
        <v>3</v>
      </c>
      <c r="M13" s="59">
        <v>5</v>
      </c>
      <c r="N13" s="59">
        <v>0</v>
      </c>
      <c r="O13" s="59">
        <v>0</v>
      </c>
      <c r="P13" s="59">
        <v>1</v>
      </c>
      <c r="Q13" s="59">
        <v>0</v>
      </c>
      <c r="R13" s="61">
        <f aca="true" t="shared" si="3" ref="R13:S15">F13+H13+L13+N13+P13</f>
        <v>12</v>
      </c>
      <c r="S13" s="61">
        <f t="shared" si="3"/>
        <v>10</v>
      </c>
      <c r="T13" s="59">
        <v>0</v>
      </c>
      <c r="U13" s="59">
        <v>0</v>
      </c>
      <c r="V13" s="59">
        <v>0</v>
      </c>
      <c r="W13" s="59">
        <v>0</v>
      </c>
      <c r="X13" s="59">
        <v>33</v>
      </c>
      <c r="Y13" s="59">
        <v>21</v>
      </c>
    </row>
    <row r="14" spans="1:25" s="7" customFormat="1" ht="15" customHeight="1">
      <c r="A14" s="57" t="s">
        <v>107</v>
      </c>
      <c r="B14" s="58">
        <f t="shared" si="2"/>
        <v>86</v>
      </c>
      <c r="C14" s="58">
        <f t="shared" si="2"/>
        <v>69</v>
      </c>
      <c r="D14" s="59">
        <v>45</v>
      </c>
      <c r="E14" s="59">
        <v>38</v>
      </c>
      <c r="F14" s="59">
        <v>2</v>
      </c>
      <c r="G14" s="59">
        <v>1</v>
      </c>
      <c r="H14" s="59">
        <v>2</v>
      </c>
      <c r="I14" s="59">
        <v>3</v>
      </c>
      <c r="J14" s="60"/>
      <c r="K14" s="60"/>
      <c r="L14" s="59">
        <v>2</v>
      </c>
      <c r="M14" s="59">
        <v>4</v>
      </c>
      <c r="N14" s="59">
        <v>0</v>
      </c>
      <c r="O14" s="59">
        <v>0</v>
      </c>
      <c r="P14" s="59">
        <v>0</v>
      </c>
      <c r="Q14" s="59">
        <v>0</v>
      </c>
      <c r="R14" s="61">
        <f t="shared" si="3"/>
        <v>6</v>
      </c>
      <c r="S14" s="61">
        <f t="shared" si="3"/>
        <v>8</v>
      </c>
      <c r="T14" s="59">
        <v>1</v>
      </c>
      <c r="U14" s="59">
        <v>1</v>
      </c>
      <c r="V14" s="59">
        <v>1</v>
      </c>
      <c r="W14" s="59">
        <v>0</v>
      </c>
      <c r="X14" s="59">
        <v>33</v>
      </c>
      <c r="Y14" s="59">
        <v>22</v>
      </c>
    </row>
    <row r="15" spans="1:25" s="7" customFormat="1" ht="15" customHeight="1">
      <c r="A15" s="57" t="s">
        <v>104</v>
      </c>
      <c r="B15" s="58">
        <f t="shared" si="2"/>
        <v>87</v>
      </c>
      <c r="C15" s="58">
        <f t="shared" si="2"/>
        <v>71</v>
      </c>
      <c r="D15" s="59">
        <v>44</v>
      </c>
      <c r="E15" s="59">
        <v>38</v>
      </c>
      <c r="F15" s="59">
        <v>2</v>
      </c>
      <c r="G15" s="59">
        <v>2</v>
      </c>
      <c r="H15" s="59">
        <v>3</v>
      </c>
      <c r="I15" s="59">
        <v>1</v>
      </c>
      <c r="J15" s="60"/>
      <c r="K15" s="60"/>
      <c r="L15" s="59">
        <v>0</v>
      </c>
      <c r="M15" s="59">
        <v>1</v>
      </c>
      <c r="N15" s="59">
        <v>0</v>
      </c>
      <c r="O15" s="59">
        <v>0</v>
      </c>
      <c r="P15" s="59">
        <v>0</v>
      </c>
      <c r="Q15" s="59">
        <v>1</v>
      </c>
      <c r="R15" s="61">
        <f t="shared" si="3"/>
        <v>5</v>
      </c>
      <c r="S15" s="61">
        <f t="shared" si="3"/>
        <v>5</v>
      </c>
      <c r="T15" s="59">
        <v>0</v>
      </c>
      <c r="U15" s="59">
        <v>1</v>
      </c>
      <c r="V15" s="59">
        <v>1</v>
      </c>
      <c r="W15" s="59">
        <v>0</v>
      </c>
      <c r="X15" s="59">
        <v>37</v>
      </c>
      <c r="Y15" s="59">
        <v>27</v>
      </c>
    </row>
    <row r="16" spans="1:25" s="7" customFormat="1" ht="15" customHeight="1">
      <c r="A16" s="57" t="s">
        <v>100</v>
      </c>
      <c r="B16" s="58">
        <f aca="true" t="shared" si="4" ref="B16:C18">D16+R16+T16+V16+X16</f>
        <v>93</v>
      </c>
      <c r="C16" s="58">
        <f t="shared" si="4"/>
        <v>69</v>
      </c>
      <c r="D16" s="59">
        <v>50</v>
      </c>
      <c r="E16" s="59">
        <v>45</v>
      </c>
      <c r="F16" s="59">
        <v>1</v>
      </c>
      <c r="G16" s="59">
        <v>2</v>
      </c>
      <c r="H16" s="59">
        <v>2</v>
      </c>
      <c r="I16" s="59">
        <v>0</v>
      </c>
      <c r="J16" s="60"/>
      <c r="K16" s="60"/>
      <c r="L16" s="59">
        <v>2</v>
      </c>
      <c r="M16" s="59">
        <v>3</v>
      </c>
      <c r="N16" s="59">
        <v>0</v>
      </c>
      <c r="O16" s="59">
        <v>1</v>
      </c>
      <c r="P16" s="59">
        <v>0</v>
      </c>
      <c r="Q16" s="59">
        <v>0</v>
      </c>
      <c r="R16" s="61">
        <f aca="true" t="shared" si="5" ref="R16:S18">F16+H16+L16+N16+P16</f>
        <v>5</v>
      </c>
      <c r="S16" s="61">
        <f t="shared" si="5"/>
        <v>6</v>
      </c>
      <c r="T16" s="59">
        <v>1</v>
      </c>
      <c r="U16" s="59">
        <v>2</v>
      </c>
      <c r="V16" s="59">
        <v>2</v>
      </c>
      <c r="W16" s="59">
        <v>2</v>
      </c>
      <c r="X16" s="59">
        <v>35</v>
      </c>
      <c r="Y16" s="59">
        <v>14</v>
      </c>
    </row>
    <row r="17" spans="1:25" s="7" customFormat="1" ht="15" customHeight="1">
      <c r="A17" s="57" t="s">
        <v>83</v>
      </c>
      <c r="B17" s="58">
        <f t="shared" si="4"/>
        <v>96</v>
      </c>
      <c r="C17" s="58">
        <f t="shared" si="4"/>
        <v>70</v>
      </c>
      <c r="D17" s="59">
        <v>47</v>
      </c>
      <c r="E17" s="59">
        <v>45</v>
      </c>
      <c r="F17" s="59">
        <v>0</v>
      </c>
      <c r="G17" s="59">
        <v>1</v>
      </c>
      <c r="H17" s="59">
        <v>3</v>
      </c>
      <c r="I17" s="59">
        <v>0</v>
      </c>
      <c r="J17" s="60"/>
      <c r="K17" s="60"/>
      <c r="L17" s="59">
        <v>3</v>
      </c>
      <c r="M17" s="59">
        <v>2</v>
      </c>
      <c r="N17" s="59">
        <v>0</v>
      </c>
      <c r="O17" s="59">
        <v>0</v>
      </c>
      <c r="P17" s="59">
        <v>1</v>
      </c>
      <c r="Q17" s="59">
        <v>0</v>
      </c>
      <c r="R17" s="61">
        <f t="shared" si="5"/>
        <v>7</v>
      </c>
      <c r="S17" s="61">
        <f t="shared" si="5"/>
        <v>3</v>
      </c>
      <c r="T17" s="59">
        <v>0</v>
      </c>
      <c r="U17" s="59">
        <v>3</v>
      </c>
      <c r="V17" s="59">
        <v>2</v>
      </c>
      <c r="W17" s="59">
        <v>1</v>
      </c>
      <c r="X17" s="59">
        <v>40</v>
      </c>
      <c r="Y17" s="59">
        <v>18</v>
      </c>
    </row>
    <row r="18" spans="1:25" s="7" customFormat="1" ht="15" customHeight="1">
      <c r="A18" s="57" t="s">
        <v>76</v>
      </c>
      <c r="B18" s="58">
        <f t="shared" si="4"/>
        <v>88</v>
      </c>
      <c r="C18" s="58">
        <f t="shared" si="4"/>
        <v>53</v>
      </c>
      <c r="D18" s="59">
        <v>46</v>
      </c>
      <c r="E18" s="59">
        <v>30</v>
      </c>
      <c r="F18" s="59">
        <v>2</v>
      </c>
      <c r="G18" s="59">
        <v>2</v>
      </c>
      <c r="H18" s="59">
        <v>0</v>
      </c>
      <c r="I18" s="59">
        <v>1</v>
      </c>
      <c r="J18" s="60"/>
      <c r="K18" s="60"/>
      <c r="L18" s="59">
        <v>1</v>
      </c>
      <c r="M18" s="59">
        <v>1</v>
      </c>
      <c r="N18" s="59">
        <v>0</v>
      </c>
      <c r="O18" s="59">
        <v>0</v>
      </c>
      <c r="P18" s="59">
        <v>0</v>
      </c>
      <c r="Q18" s="59">
        <v>0</v>
      </c>
      <c r="R18" s="61">
        <f t="shared" si="5"/>
        <v>3</v>
      </c>
      <c r="S18" s="61">
        <f t="shared" si="5"/>
        <v>4</v>
      </c>
      <c r="T18" s="59">
        <v>1</v>
      </c>
      <c r="U18" s="59">
        <v>1</v>
      </c>
      <c r="V18" s="59">
        <v>1</v>
      </c>
      <c r="W18" s="59">
        <v>1</v>
      </c>
      <c r="X18" s="59">
        <v>37</v>
      </c>
      <c r="Y18" s="59">
        <v>17</v>
      </c>
    </row>
    <row r="19" spans="1:25" s="7" customFormat="1" ht="15" customHeight="1">
      <c r="A19" s="57" t="s">
        <v>75</v>
      </c>
      <c r="B19" s="58">
        <f>D19+R19+V19+X19</f>
        <v>95</v>
      </c>
      <c r="C19" s="58">
        <f>E19+S19+W19+Y19</f>
        <v>91</v>
      </c>
      <c r="D19" s="59">
        <v>46</v>
      </c>
      <c r="E19" s="59">
        <v>66</v>
      </c>
      <c r="F19" s="59">
        <v>2</v>
      </c>
      <c r="G19" s="59">
        <v>1</v>
      </c>
      <c r="H19" s="59">
        <v>1</v>
      </c>
      <c r="I19" s="59">
        <v>2</v>
      </c>
      <c r="J19" s="59">
        <v>2</v>
      </c>
      <c r="K19" s="59">
        <v>5</v>
      </c>
      <c r="L19" s="60"/>
      <c r="M19" s="60"/>
      <c r="N19" s="60"/>
      <c r="O19" s="60"/>
      <c r="P19" s="59">
        <v>1</v>
      </c>
      <c r="Q19" s="59">
        <v>1</v>
      </c>
      <c r="R19" s="61">
        <f>SUMIF($F$8:$Q$8,"Male",$F19:$Q19)</f>
        <v>6</v>
      </c>
      <c r="S19" s="61">
        <f>SUMIF($F$8:$Q$8,"Female",$F19:$Q19)</f>
        <v>9</v>
      </c>
      <c r="T19" s="60"/>
      <c r="U19" s="60"/>
      <c r="V19" s="59">
        <v>1</v>
      </c>
      <c r="W19" s="59">
        <v>1</v>
      </c>
      <c r="X19" s="59">
        <v>42</v>
      </c>
      <c r="Y19" s="59">
        <v>15</v>
      </c>
    </row>
    <row r="20" spans="1:25" s="7" customFormat="1" ht="15" customHeight="1">
      <c r="A20" s="57" t="s">
        <v>73</v>
      </c>
      <c r="B20" s="58">
        <f>D20+R20+V20+X20</f>
        <v>106</v>
      </c>
      <c r="C20" s="58">
        <f>E20+S20+W20+Y20</f>
        <v>98</v>
      </c>
      <c r="D20" s="59">
        <v>56</v>
      </c>
      <c r="E20" s="59">
        <v>71</v>
      </c>
      <c r="F20" s="59">
        <v>0</v>
      </c>
      <c r="G20" s="59">
        <v>2</v>
      </c>
      <c r="H20" s="59">
        <v>1</v>
      </c>
      <c r="I20" s="59">
        <v>1</v>
      </c>
      <c r="J20" s="59">
        <v>1</v>
      </c>
      <c r="K20" s="59">
        <v>1</v>
      </c>
      <c r="L20" s="60"/>
      <c r="M20" s="60"/>
      <c r="N20" s="60"/>
      <c r="O20" s="60"/>
      <c r="P20" s="59">
        <v>0</v>
      </c>
      <c r="Q20" s="59">
        <v>0</v>
      </c>
      <c r="R20" s="61">
        <f>SUMIF($F$8:$Q$8,"Male",$F20:$Q20)</f>
        <v>2</v>
      </c>
      <c r="S20" s="61">
        <f>SUMIF($F$8:$Q$8,"Female",$F20:$Q20)</f>
        <v>4</v>
      </c>
      <c r="T20" s="60"/>
      <c r="U20" s="60"/>
      <c r="V20" s="59">
        <v>1</v>
      </c>
      <c r="W20" s="59">
        <v>0</v>
      </c>
      <c r="X20" s="59">
        <v>47</v>
      </c>
      <c r="Y20" s="59">
        <v>23</v>
      </c>
    </row>
    <row r="21" spans="1:25" s="7" customFormat="1" ht="15" customHeight="1">
      <c r="A21" s="57" t="s">
        <v>62</v>
      </c>
      <c r="B21" s="58">
        <f>D21+R21+X21</f>
        <v>85</v>
      </c>
      <c r="C21" s="58">
        <f>E21+S21+Y21</f>
        <v>63</v>
      </c>
      <c r="D21" s="59">
        <v>40</v>
      </c>
      <c r="E21" s="59">
        <v>39</v>
      </c>
      <c r="F21" s="59">
        <v>0</v>
      </c>
      <c r="G21" s="59">
        <v>2</v>
      </c>
      <c r="H21" s="59">
        <v>2</v>
      </c>
      <c r="I21" s="59">
        <v>0</v>
      </c>
      <c r="J21" s="59">
        <v>1</v>
      </c>
      <c r="K21" s="59">
        <v>2</v>
      </c>
      <c r="L21" s="60"/>
      <c r="M21" s="60"/>
      <c r="N21" s="60"/>
      <c r="O21" s="60"/>
      <c r="P21" s="59">
        <v>0</v>
      </c>
      <c r="Q21" s="59">
        <v>0</v>
      </c>
      <c r="R21" s="61">
        <f>SUMIF($F$8:$Q$8,"Male",$F21:$Q21)</f>
        <v>3</v>
      </c>
      <c r="S21" s="61">
        <f>SUMIF($F$8:$Q$8,"Female",$F21:$Q21)</f>
        <v>4</v>
      </c>
      <c r="T21" s="60"/>
      <c r="U21" s="60"/>
      <c r="V21" s="60"/>
      <c r="W21" s="60"/>
      <c r="X21" s="59">
        <v>42</v>
      </c>
      <c r="Y21" s="59">
        <v>20</v>
      </c>
    </row>
    <row r="22" spans="1:25" s="7" customFormat="1" ht="15" customHeight="1">
      <c r="A22" s="57" t="s">
        <v>27</v>
      </c>
      <c r="B22" s="58">
        <v>104</v>
      </c>
      <c r="C22" s="58">
        <v>64</v>
      </c>
      <c r="D22" s="59">
        <v>43</v>
      </c>
      <c r="E22" s="59">
        <v>46</v>
      </c>
      <c r="F22" s="59">
        <v>1</v>
      </c>
      <c r="G22" s="59">
        <v>0</v>
      </c>
      <c r="H22" s="59">
        <v>0</v>
      </c>
      <c r="I22" s="59">
        <v>2</v>
      </c>
      <c r="J22" s="59">
        <v>0</v>
      </c>
      <c r="K22" s="59">
        <v>1</v>
      </c>
      <c r="L22" s="60"/>
      <c r="M22" s="60"/>
      <c r="N22" s="60"/>
      <c r="O22" s="60"/>
      <c r="P22" s="59">
        <v>0</v>
      </c>
      <c r="Q22" s="59">
        <v>0</v>
      </c>
      <c r="R22" s="61">
        <f>F22+H22+J22+P22</f>
        <v>1</v>
      </c>
      <c r="S22" s="61">
        <f>G22+I22+K22+Q22</f>
        <v>3</v>
      </c>
      <c r="T22" s="60"/>
      <c r="U22" s="60"/>
      <c r="V22" s="60"/>
      <c r="W22" s="60"/>
      <c r="X22" s="59">
        <v>60</v>
      </c>
      <c r="Y22" s="59">
        <v>15</v>
      </c>
    </row>
    <row r="23" spans="1:25" s="7" customFormat="1" ht="15" customHeight="1">
      <c r="A23" s="57" t="s">
        <v>26</v>
      </c>
      <c r="B23" s="58">
        <v>94</v>
      </c>
      <c r="C23" s="58">
        <v>65</v>
      </c>
      <c r="D23" s="59">
        <v>46</v>
      </c>
      <c r="E23" s="59">
        <v>37</v>
      </c>
      <c r="F23" s="59">
        <v>2</v>
      </c>
      <c r="G23" s="59">
        <v>3</v>
      </c>
      <c r="H23" s="59">
        <v>0</v>
      </c>
      <c r="I23" s="59">
        <v>0</v>
      </c>
      <c r="J23" s="59">
        <v>1</v>
      </c>
      <c r="K23" s="59">
        <v>3</v>
      </c>
      <c r="L23" s="60"/>
      <c r="M23" s="60"/>
      <c r="N23" s="60"/>
      <c r="O23" s="60"/>
      <c r="P23" s="59">
        <v>0</v>
      </c>
      <c r="Q23" s="59">
        <v>0</v>
      </c>
      <c r="R23" s="61">
        <f>F23+H23+J23+P23</f>
        <v>3</v>
      </c>
      <c r="S23" s="61">
        <f>G23+I23+K23+Q23</f>
        <v>6</v>
      </c>
      <c r="T23" s="60"/>
      <c r="U23" s="60"/>
      <c r="V23" s="60"/>
      <c r="W23" s="60"/>
      <c r="X23" s="59">
        <v>45</v>
      </c>
      <c r="Y23" s="59">
        <v>22</v>
      </c>
    </row>
    <row r="24" spans="1:25" s="7" customFormat="1" ht="15" customHeight="1">
      <c r="A24" s="57" t="s">
        <v>24</v>
      </c>
      <c r="B24" s="58">
        <v>77</v>
      </c>
      <c r="C24" s="58">
        <v>83</v>
      </c>
      <c r="D24" s="59">
        <v>45</v>
      </c>
      <c r="E24" s="59">
        <v>56</v>
      </c>
      <c r="F24" s="59">
        <v>0</v>
      </c>
      <c r="G24" s="59">
        <v>3</v>
      </c>
      <c r="H24" s="59">
        <v>0</v>
      </c>
      <c r="I24" s="59">
        <v>0</v>
      </c>
      <c r="J24" s="59">
        <v>2</v>
      </c>
      <c r="K24" s="59">
        <v>3</v>
      </c>
      <c r="L24" s="60"/>
      <c r="M24" s="60"/>
      <c r="N24" s="60"/>
      <c r="O24" s="60"/>
      <c r="P24" s="59">
        <v>0</v>
      </c>
      <c r="Q24" s="59">
        <v>1</v>
      </c>
      <c r="R24" s="61">
        <v>2</v>
      </c>
      <c r="S24" s="61">
        <v>7</v>
      </c>
      <c r="T24" s="60"/>
      <c r="U24" s="60"/>
      <c r="V24" s="60"/>
      <c r="W24" s="60"/>
      <c r="X24" s="59">
        <v>30</v>
      </c>
      <c r="Y24" s="59">
        <v>20</v>
      </c>
    </row>
    <row r="25" spans="1:25" s="7" customFormat="1" ht="15" customHeight="1">
      <c r="A25" s="57" t="s">
        <v>23</v>
      </c>
      <c r="B25" s="58">
        <v>86</v>
      </c>
      <c r="C25" s="58">
        <v>64</v>
      </c>
      <c r="D25" s="59">
        <v>52</v>
      </c>
      <c r="E25" s="59">
        <v>41</v>
      </c>
      <c r="F25" s="59">
        <v>1</v>
      </c>
      <c r="G25" s="59">
        <v>2</v>
      </c>
      <c r="H25" s="59">
        <v>0</v>
      </c>
      <c r="I25" s="59">
        <v>1</v>
      </c>
      <c r="J25" s="59">
        <v>3</v>
      </c>
      <c r="K25" s="59">
        <v>2</v>
      </c>
      <c r="L25" s="60"/>
      <c r="M25" s="60"/>
      <c r="N25" s="60"/>
      <c r="O25" s="60"/>
      <c r="P25" s="59">
        <v>0</v>
      </c>
      <c r="Q25" s="59">
        <v>1</v>
      </c>
      <c r="R25" s="61">
        <v>4</v>
      </c>
      <c r="S25" s="61">
        <v>6</v>
      </c>
      <c r="T25" s="60"/>
      <c r="U25" s="60"/>
      <c r="V25" s="60"/>
      <c r="W25" s="60"/>
      <c r="X25" s="59">
        <v>30</v>
      </c>
      <c r="Y25" s="59">
        <v>17</v>
      </c>
    </row>
    <row r="26" spans="1:25" s="7" customFormat="1" ht="15" customHeight="1">
      <c r="A26" s="57" t="s">
        <v>18</v>
      </c>
      <c r="B26" s="62">
        <v>85</v>
      </c>
      <c r="C26" s="62">
        <v>57</v>
      </c>
      <c r="D26" s="63">
        <v>47</v>
      </c>
      <c r="E26" s="63">
        <v>42</v>
      </c>
      <c r="F26" s="63">
        <v>2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0"/>
      <c r="M26" s="60"/>
      <c r="N26" s="60"/>
      <c r="O26" s="60"/>
      <c r="P26" s="63">
        <v>0</v>
      </c>
      <c r="Q26" s="63">
        <v>1</v>
      </c>
      <c r="R26" s="64">
        <v>2</v>
      </c>
      <c r="S26" s="64">
        <v>1</v>
      </c>
      <c r="T26" s="60"/>
      <c r="U26" s="60"/>
      <c r="V26" s="65"/>
      <c r="W26" s="65"/>
      <c r="X26" s="66">
        <v>36</v>
      </c>
      <c r="Y26" s="66">
        <v>14</v>
      </c>
    </row>
    <row r="27" spans="1:25" s="7" customFormat="1" ht="15" customHeight="1">
      <c r="A27" s="57" t="s">
        <v>17</v>
      </c>
      <c r="B27" s="62">
        <v>72</v>
      </c>
      <c r="C27" s="62">
        <v>58</v>
      </c>
      <c r="D27" s="63">
        <v>47</v>
      </c>
      <c r="E27" s="63">
        <v>45</v>
      </c>
      <c r="F27" s="63">
        <v>2</v>
      </c>
      <c r="G27" s="63">
        <v>2</v>
      </c>
      <c r="H27" s="63">
        <v>0</v>
      </c>
      <c r="I27" s="63">
        <v>0</v>
      </c>
      <c r="J27" s="63">
        <v>2</v>
      </c>
      <c r="K27" s="63">
        <v>2</v>
      </c>
      <c r="L27" s="60"/>
      <c r="M27" s="60"/>
      <c r="N27" s="60"/>
      <c r="O27" s="60"/>
      <c r="P27" s="63">
        <v>0</v>
      </c>
      <c r="Q27" s="63">
        <v>0</v>
      </c>
      <c r="R27" s="64">
        <v>4</v>
      </c>
      <c r="S27" s="64">
        <v>4</v>
      </c>
      <c r="T27" s="60"/>
      <c r="U27" s="60"/>
      <c r="V27" s="65"/>
      <c r="W27" s="65"/>
      <c r="X27" s="66">
        <v>21</v>
      </c>
      <c r="Y27" s="66">
        <v>9</v>
      </c>
    </row>
    <row r="28" spans="1:25" s="7" customFormat="1" ht="15" customHeight="1">
      <c r="A28" s="57" t="s">
        <v>16</v>
      </c>
      <c r="B28" s="62">
        <v>80</v>
      </c>
      <c r="C28" s="62">
        <v>52</v>
      </c>
      <c r="D28" s="63">
        <v>46</v>
      </c>
      <c r="E28" s="63">
        <v>40</v>
      </c>
      <c r="F28" s="63">
        <v>0</v>
      </c>
      <c r="G28" s="63">
        <v>1</v>
      </c>
      <c r="H28" s="63">
        <v>1</v>
      </c>
      <c r="I28" s="63">
        <v>0</v>
      </c>
      <c r="J28" s="63">
        <v>0</v>
      </c>
      <c r="K28" s="63">
        <v>2</v>
      </c>
      <c r="L28" s="60"/>
      <c r="M28" s="60"/>
      <c r="N28" s="60"/>
      <c r="O28" s="60"/>
      <c r="P28" s="63">
        <v>0</v>
      </c>
      <c r="Q28" s="63">
        <v>0</v>
      </c>
      <c r="R28" s="64">
        <v>1</v>
      </c>
      <c r="S28" s="64">
        <v>3</v>
      </c>
      <c r="T28" s="60"/>
      <c r="U28" s="60"/>
      <c r="V28" s="65"/>
      <c r="W28" s="65"/>
      <c r="X28" s="66">
        <v>33</v>
      </c>
      <c r="Y28" s="66">
        <v>9</v>
      </c>
    </row>
    <row r="29" spans="1:25" s="7" customFormat="1" ht="15" customHeight="1">
      <c r="A29" s="57" t="s">
        <v>15</v>
      </c>
      <c r="B29" s="62">
        <v>75</v>
      </c>
      <c r="C29" s="62">
        <v>61</v>
      </c>
      <c r="D29" s="63">
        <v>44</v>
      </c>
      <c r="E29" s="63">
        <v>52</v>
      </c>
      <c r="F29" s="63">
        <v>1</v>
      </c>
      <c r="G29" s="63">
        <v>1</v>
      </c>
      <c r="H29" s="63">
        <v>2</v>
      </c>
      <c r="I29" s="63">
        <v>0</v>
      </c>
      <c r="J29" s="63">
        <v>2</v>
      </c>
      <c r="K29" s="63">
        <v>3</v>
      </c>
      <c r="L29" s="60"/>
      <c r="M29" s="60"/>
      <c r="N29" s="60"/>
      <c r="O29" s="60"/>
      <c r="P29" s="63">
        <v>0</v>
      </c>
      <c r="Q29" s="63">
        <v>0</v>
      </c>
      <c r="R29" s="64">
        <v>5</v>
      </c>
      <c r="S29" s="64">
        <v>4</v>
      </c>
      <c r="T29" s="60"/>
      <c r="U29" s="60"/>
      <c r="V29" s="65"/>
      <c r="W29" s="65"/>
      <c r="X29" s="66">
        <v>26</v>
      </c>
      <c r="Y29" s="66">
        <v>5</v>
      </c>
    </row>
    <row r="30" spans="1:25" s="7" customFormat="1" ht="15" customHeight="1">
      <c r="A30" s="57" t="s">
        <v>14</v>
      </c>
      <c r="B30" s="62">
        <v>95</v>
      </c>
      <c r="C30" s="62">
        <v>59</v>
      </c>
      <c r="D30" s="63">
        <v>58</v>
      </c>
      <c r="E30" s="63">
        <v>51</v>
      </c>
      <c r="F30" s="63">
        <v>0</v>
      </c>
      <c r="G30" s="63">
        <v>0</v>
      </c>
      <c r="H30" s="63">
        <v>1</v>
      </c>
      <c r="I30" s="63">
        <v>0</v>
      </c>
      <c r="J30" s="63">
        <v>6</v>
      </c>
      <c r="K30" s="63">
        <v>1</v>
      </c>
      <c r="L30" s="60"/>
      <c r="M30" s="60"/>
      <c r="N30" s="60"/>
      <c r="O30" s="60"/>
      <c r="P30" s="63">
        <v>0</v>
      </c>
      <c r="Q30" s="63">
        <v>0</v>
      </c>
      <c r="R30" s="64">
        <v>7</v>
      </c>
      <c r="S30" s="64">
        <v>1</v>
      </c>
      <c r="T30" s="60"/>
      <c r="U30" s="60"/>
      <c r="V30" s="65"/>
      <c r="W30" s="65"/>
      <c r="X30" s="66">
        <v>30</v>
      </c>
      <c r="Y30" s="66">
        <v>7</v>
      </c>
    </row>
    <row r="31" spans="1:25" s="7" customFormat="1" ht="15" customHeight="1">
      <c r="A31" s="57" t="s">
        <v>13</v>
      </c>
      <c r="B31" s="62">
        <v>82</v>
      </c>
      <c r="C31" s="62">
        <v>57</v>
      </c>
      <c r="D31" s="63">
        <v>47</v>
      </c>
      <c r="E31" s="63">
        <v>44</v>
      </c>
      <c r="F31" s="63">
        <v>1</v>
      </c>
      <c r="G31" s="63">
        <v>3</v>
      </c>
      <c r="H31" s="63">
        <v>0</v>
      </c>
      <c r="I31" s="63">
        <v>0</v>
      </c>
      <c r="J31" s="63">
        <v>1</v>
      </c>
      <c r="K31" s="63">
        <v>1</v>
      </c>
      <c r="L31" s="60"/>
      <c r="M31" s="60"/>
      <c r="N31" s="60"/>
      <c r="O31" s="60"/>
      <c r="P31" s="63">
        <v>0</v>
      </c>
      <c r="Q31" s="63">
        <v>0</v>
      </c>
      <c r="R31" s="64">
        <v>2</v>
      </c>
      <c r="S31" s="64">
        <v>4</v>
      </c>
      <c r="T31" s="60"/>
      <c r="U31" s="60"/>
      <c r="V31" s="65"/>
      <c r="W31" s="65"/>
      <c r="X31" s="66">
        <v>33</v>
      </c>
      <c r="Y31" s="66">
        <v>9</v>
      </c>
    </row>
    <row r="32" spans="1:25" s="7" customFormat="1" ht="15" customHeight="1">
      <c r="A32" s="57" t="s">
        <v>12</v>
      </c>
      <c r="B32" s="62">
        <v>76</v>
      </c>
      <c r="C32" s="62">
        <v>41</v>
      </c>
      <c r="D32" s="63">
        <v>49</v>
      </c>
      <c r="E32" s="63">
        <v>30</v>
      </c>
      <c r="F32" s="63">
        <v>0</v>
      </c>
      <c r="G32" s="63">
        <v>1</v>
      </c>
      <c r="H32" s="63">
        <v>0</v>
      </c>
      <c r="I32" s="63">
        <v>0</v>
      </c>
      <c r="J32" s="63">
        <v>0</v>
      </c>
      <c r="K32" s="63">
        <v>0</v>
      </c>
      <c r="L32" s="60"/>
      <c r="M32" s="60"/>
      <c r="N32" s="60"/>
      <c r="O32" s="60"/>
      <c r="P32" s="63">
        <v>0</v>
      </c>
      <c r="Q32" s="63">
        <v>0</v>
      </c>
      <c r="R32" s="64">
        <v>0</v>
      </c>
      <c r="S32" s="64">
        <v>1</v>
      </c>
      <c r="T32" s="60"/>
      <c r="U32" s="60"/>
      <c r="V32" s="65"/>
      <c r="W32" s="65"/>
      <c r="X32" s="66">
        <v>27</v>
      </c>
      <c r="Y32" s="66">
        <v>10</v>
      </c>
    </row>
    <row r="33" spans="1:25" s="7" customFormat="1" ht="15" customHeight="1">
      <c r="A33" s="57" t="s">
        <v>11</v>
      </c>
      <c r="B33" s="62">
        <v>87</v>
      </c>
      <c r="C33" s="62">
        <v>69</v>
      </c>
      <c r="D33" s="63">
        <v>50</v>
      </c>
      <c r="E33" s="63">
        <v>55</v>
      </c>
      <c r="F33" s="63">
        <v>0</v>
      </c>
      <c r="G33" s="63">
        <v>2</v>
      </c>
      <c r="H33" s="63">
        <v>0</v>
      </c>
      <c r="I33" s="63">
        <v>0</v>
      </c>
      <c r="J33" s="63">
        <v>1</v>
      </c>
      <c r="K33" s="63">
        <v>0</v>
      </c>
      <c r="L33" s="60"/>
      <c r="M33" s="60"/>
      <c r="N33" s="60"/>
      <c r="O33" s="60"/>
      <c r="P33" s="63">
        <v>0</v>
      </c>
      <c r="Q33" s="63">
        <v>0</v>
      </c>
      <c r="R33" s="64">
        <v>1</v>
      </c>
      <c r="S33" s="64">
        <v>2</v>
      </c>
      <c r="T33" s="60"/>
      <c r="U33" s="60"/>
      <c r="V33" s="65"/>
      <c r="W33" s="65"/>
      <c r="X33" s="66">
        <v>36</v>
      </c>
      <c r="Y33" s="66">
        <v>12</v>
      </c>
    </row>
    <row r="34" spans="1:25" s="7" customFormat="1" ht="15" customHeight="1">
      <c r="A34" s="57" t="s">
        <v>10</v>
      </c>
      <c r="B34" s="62">
        <v>75</v>
      </c>
      <c r="C34" s="62">
        <v>51</v>
      </c>
      <c r="D34" s="63">
        <v>37</v>
      </c>
      <c r="E34" s="63">
        <v>43</v>
      </c>
      <c r="F34" s="63">
        <v>0</v>
      </c>
      <c r="G34" s="63">
        <v>0</v>
      </c>
      <c r="H34" s="63">
        <v>3</v>
      </c>
      <c r="I34" s="63">
        <v>0</v>
      </c>
      <c r="J34" s="63">
        <v>4</v>
      </c>
      <c r="K34" s="63">
        <v>2</v>
      </c>
      <c r="L34" s="60"/>
      <c r="M34" s="60"/>
      <c r="N34" s="60"/>
      <c r="O34" s="60"/>
      <c r="P34" s="63">
        <v>0</v>
      </c>
      <c r="Q34" s="63">
        <v>0</v>
      </c>
      <c r="R34" s="64">
        <v>7</v>
      </c>
      <c r="S34" s="64">
        <v>2</v>
      </c>
      <c r="T34" s="60"/>
      <c r="U34" s="60"/>
      <c r="V34" s="65"/>
      <c r="W34" s="65"/>
      <c r="X34" s="66">
        <v>31</v>
      </c>
      <c r="Y34" s="66">
        <v>6</v>
      </c>
    </row>
    <row r="35" spans="1:25" s="7" customFormat="1" ht="15" customHeight="1">
      <c r="A35" s="67" t="s">
        <v>9</v>
      </c>
      <c r="B35" s="62">
        <v>75</v>
      </c>
      <c r="C35" s="62">
        <v>34</v>
      </c>
      <c r="D35" s="68">
        <v>54</v>
      </c>
      <c r="E35" s="68">
        <v>28</v>
      </c>
      <c r="F35" s="68">
        <v>0</v>
      </c>
      <c r="G35" s="68">
        <v>2</v>
      </c>
      <c r="H35" s="68">
        <v>0</v>
      </c>
      <c r="I35" s="68">
        <v>0</v>
      </c>
      <c r="J35" s="68">
        <v>0</v>
      </c>
      <c r="K35" s="68">
        <v>1</v>
      </c>
      <c r="L35" s="60"/>
      <c r="M35" s="60"/>
      <c r="N35" s="60"/>
      <c r="O35" s="60"/>
      <c r="P35" s="68">
        <v>0</v>
      </c>
      <c r="Q35" s="68">
        <v>0</v>
      </c>
      <c r="R35" s="69">
        <v>0</v>
      </c>
      <c r="S35" s="69">
        <v>3</v>
      </c>
      <c r="T35" s="60"/>
      <c r="U35" s="60"/>
      <c r="V35" s="70"/>
      <c r="W35" s="70"/>
      <c r="X35" s="71">
        <v>21</v>
      </c>
      <c r="Y35" s="71">
        <v>3</v>
      </c>
    </row>
    <row r="36" spans="1:25" s="7" customFormat="1" ht="15" customHeight="1">
      <c r="A36" s="67" t="s">
        <v>8</v>
      </c>
      <c r="B36" s="62">
        <v>63</v>
      </c>
      <c r="C36" s="62">
        <v>53</v>
      </c>
      <c r="D36" s="72">
        <v>34</v>
      </c>
      <c r="E36" s="72">
        <v>41</v>
      </c>
      <c r="F36" s="72">
        <v>5</v>
      </c>
      <c r="G36" s="72">
        <v>1</v>
      </c>
      <c r="H36" s="72">
        <v>1</v>
      </c>
      <c r="I36" s="72">
        <v>1</v>
      </c>
      <c r="J36" s="72">
        <v>0</v>
      </c>
      <c r="K36" s="72">
        <v>1</v>
      </c>
      <c r="L36" s="60"/>
      <c r="M36" s="60"/>
      <c r="N36" s="60"/>
      <c r="O36" s="60"/>
      <c r="P36" s="72">
        <v>0</v>
      </c>
      <c r="Q36" s="72">
        <v>0</v>
      </c>
      <c r="R36" s="64">
        <v>6</v>
      </c>
      <c r="S36" s="64">
        <v>3</v>
      </c>
      <c r="T36" s="60"/>
      <c r="U36" s="60"/>
      <c r="V36" s="73"/>
      <c r="W36" s="73"/>
      <c r="X36" s="74">
        <v>23</v>
      </c>
      <c r="Y36" s="74">
        <v>9</v>
      </c>
    </row>
    <row r="37" spans="1:25" s="7" customFormat="1" ht="15" customHeight="1">
      <c r="A37" s="67" t="s">
        <v>7</v>
      </c>
      <c r="B37" s="62">
        <v>71</v>
      </c>
      <c r="C37" s="62">
        <v>39</v>
      </c>
      <c r="D37" s="72">
        <v>40</v>
      </c>
      <c r="E37" s="72">
        <v>32</v>
      </c>
      <c r="F37" s="72">
        <v>1</v>
      </c>
      <c r="G37" s="72">
        <v>1</v>
      </c>
      <c r="H37" s="72">
        <v>0</v>
      </c>
      <c r="I37" s="72">
        <v>0</v>
      </c>
      <c r="J37" s="72">
        <v>1</v>
      </c>
      <c r="K37" s="72">
        <v>0</v>
      </c>
      <c r="L37" s="60"/>
      <c r="M37" s="60"/>
      <c r="N37" s="60"/>
      <c r="O37" s="60"/>
      <c r="P37" s="72">
        <v>0</v>
      </c>
      <c r="Q37" s="72">
        <v>0</v>
      </c>
      <c r="R37" s="64">
        <v>2</v>
      </c>
      <c r="S37" s="64">
        <v>1</v>
      </c>
      <c r="T37" s="60"/>
      <c r="U37" s="60"/>
      <c r="V37" s="73"/>
      <c r="W37" s="73"/>
      <c r="X37" s="74">
        <v>29</v>
      </c>
      <c r="Y37" s="74">
        <v>6</v>
      </c>
    </row>
    <row r="38" spans="1:25" s="7" customFormat="1" ht="15" customHeight="1">
      <c r="A38" s="67" t="s">
        <v>6</v>
      </c>
      <c r="B38" s="62">
        <v>72</v>
      </c>
      <c r="C38" s="62">
        <v>57</v>
      </c>
      <c r="D38" s="72">
        <v>40</v>
      </c>
      <c r="E38" s="72">
        <v>49</v>
      </c>
      <c r="F38" s="72">
        <v>0</v>
      </c>
      <c r="G38" s="72">
        <v>1</v>
      </c>
      <c r="H38" s="72">
        <v>0</v>
      </c>
      <c r="I38" s="72">
        <v>0</v>
      </c>
      <c r="J38" s="72">
        <v>0</v>
      </c>
      <c r="K38" s="72">
        <v>1</v>
      </c>
      <c r="L38" s="60"/>
      <c r="M38" s="60"/>
      <c r="N38" s="60"/>
      <c r="O38" s="60"/>
      <c r="P38" s="72">
        <v>0</v>
      </c>
      <c r="Q38" s="72">
        <v>0</v>
      </c>
      <c r="R38" s="64">
        <v>0</v>
      </c>
      <c r="S38" s="64">
        <v>2</v>
      </c>
      <c r="T38" s="60"/>
      <c r="U38" s="60"/>
      <c r="V38" s="73"/>
      <c r="W38" s="73"/>
      <c r="X38" s="74">
        <v>32</v>
      </c>
      <c r="Y38" s="74">
        <v>6</v>
      </c>
    </row>
    <row r="39" spans="1:25" s="7" customFormat="1" ht="15" customHeight="1">
      <c r="A39" s="67" t="s">
        <v>5</v>
      </c>
      <c r="B39" s="62">
        <v>68</v>
      </c>
      <c r="C39" s="62">
        <v>44</v>
      </c>
      <c r="D39" s="72">
        <v>33</v>
      </c>
      <c r="E39" s="72">
        <v>33</v>
      </c>
      <c r="F39" s="72">
        <v>1</v>
      </c>
      <c r="G39" s="72">
        <v>2</v>
      </c>
      <c r="H39" s="72">
        <v>0</v>
      </c>
      <c r="I39" s="72">
        <v>1</v>
      </c>
      <c r="J39" s="72">
        <v>3</v>
      </c>
      <c r="K39" s="72">
        <v>1</v>
      </c>
      <c r="L39" s="60"/>
      <c r="M39" s="60"/>
      <c r="N39" s="60"/>
      <c r="O39" s="60"/>
      <c r="P39" s="72">
        <v>0</v>
      </c>
      <c r="Q39" s="72">
        <v>0</v>
      </c>
      <c r="R39" s="64">
        <v>4</v>
      </c>
      <c r="S39" s="64">
        <v>4</v>
      </c>
      <c r="T39" s="60"/>
      <c r="U39" s="60"/>
      <c r="V39" s="73"/>
      <c r="W39" s="73"/>
      <c r="X39" s="74">
        <v>31</v>
      </c>
      <c r="Y39" s="74">
        <v>7</v>
      </c>
    </row>
    <row r="40" spans="1:25" s="11" customFormat="1" ht="15" customHeight="1">
      <c r="A40" s="67" t="s">
        <v>4</v>
      </c>
      <c r="B40" s="62">
        <v>90</v>
      </c>
      <c r="C40" s="62">
        <v>48</v>
      </c>
      <c r="D40" s="72">
        <v>63</v>
      </c>
      <c r="E40" s="72">
        <v>44</v>
      </c>
      <c r="F40" s="72">
        <v>1</v>
      </c>
      <c r="G40" s="72">
        <v>0</v>
      </c>
      <c r="H40" s="72">
        <v>0</v>
      </c>
      <c r="I40" s="72">
        <v>0</v>
      </c>
      <c r="J40" s="72">
        <v>0</v>
      </c>
      <c r="K40" s="72">
        <v>1</v>
      </c>
      <c r="L40" s="60"/>
      <c r="M40" s="60"/>
      <c r="N40" s="60"/>
      <c r="O40" s="60"/>
      <c r="P40" s="72">
        <v>0</v>
      </c>
      <c r="Q40" s="72">
        <v>0</v>
      </c>
      <c r="R40" s="64">
        <v>1</v>
      </c>
      <c r="S40" s="64">
        <v>1</v>
      </c>
      <c r="T40" s="60"/>
      <c r="U40" s="60"/>
      <c r="V40" s="73"/>
      <c r="W40" s="73"/>
      <c r="X40" s="74">
        <v>26</v>
      </c>
      <c r="Y40" s="74">
        <v>3</v>
      </c>
    </row>
    <row r="41" spans="1:25" s="11" customFormat="1" ht="15" customHeight="1">
      <c r="A41" s="67" t="s">
        <v>3</v>
      </c>
      <c r="B41" s="62">
        <v>69</v>
      </c>
      <c r="C41" s="62">
        <v>41</v>
      </c>
      <c r="D41" s="75">
        <v>46</v>
      </c>
      <c r="E41" s="75">
        <v>39</v>
      </c>
      <c r="F41" s="75">
        <v>1</v>
      </c>
      <c r="G41" s="75">
        <v>1</v>
      </c>
      <c r="H41" s="75">
        <v>1</v>
      </c>
      <c r="I41" s="75">
        <v>0</v>
      </c>
      <c r="J41" s="75">
        <v>1</v>
      </c>
      <c r="K41" s="75">
        <v>0</v>
      </c>
      <c r="L41" s="60"/>
      <c r="M41" s="60"/>
      <c r="N41" s="60"/>
      <c r="O41" s="60"/>
      <c r="P41" s="75">
        <v>0</v>
      </c>
      <c r="Q41" s="75">
        <v>0</v>
      </c>
      <c r="R41" s="64">
        <v>3</v>
      </c>
      <c r="S41" s="64">
        <v>1</v>
      </c>
      <c r="T41" s="60"/>
      <c r="U41" s="60"/>
      <c r="V41" s="73"/>
      <c r="W41" s="73"/>
      <c r="X41" s="74">
        <v>20</v>
      </c>
      <c r="Y41" s="74">
        <v>1</v>
      </c>
    </row>
    <row r="42" spans="1:25" s="11" customFormat="1" ht="15" customHeight="1">
      <c r="A42" s="67" t="s">
        <v>2</v>
      </c>
      <c r="B42" s="62">
        <v>69</v>
      </c>
      <c r="C42" s="62">
        <v>47</v>
      </c>
      <c r="D42" s="75">
        <v>48</v>
      </c>
      <c r="E42" s="75">
        <v>42</v>
      </c>
      <c r="F42" s="75">
        <v>2</v>
      </c>
      <c r="G42" s="75">
        <v>0</v>
      </c>
      <c r="H42" s="75">
        <v>0</v>
      </c>
      <c r="I42" s="75">
        <v>1</v>
      </c>
      <c r="J42" s="75">
        <v>4</v>
      </c>
      <c r="K42" s="75">
        <v>2</v>
      </c>
      <c r="L42" s="60"/>
      <c r="M42" s="60"/>
      <c r="N42" s="60"/>
      <c r="O42" s="60"/>
      <c r="P42" s="75">
        <v>0</v>
      </c>
      <c r="Q42" s="75">
        <v>0</v>
      </c>
      <c r="R42" s="64">
        <v>6</v>
      </c>
      <c r="S42" s="64">
        <v>3</v>
      </c>
      <c r="T42" s="60"/>
      <c r="U42" s="60"/>
      <c r="V42" s="73"/>
      <c r="W42" s="73"/>
      <c r="X42" s="74">
        <v>15</v>
      </c>
      <c r="Y42" s="74">
        <v>2</v>
      </c>
    </row>
    <row r="43" spans="1:26" ht="12.75">
      <c r="A43" s="13" t="s">
        <v>25</v>
      </c>
      <c r="B43" s="25"/>
      <c r="C43" s="25"/>
      <c r="D43" s="25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</row>
    <row r="44" spans="1:26" ht="12.75">
      <c r="A44" s="13"/>
      <c r="B44" s="25"/>
      <c r="C44" s="25"/>
      <c r="D44" s="25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</row>
    <row r="45" spans="1:26" ht="12.75">
      <c r="A45" s="28" t="s">
        <v>49</v>
      </c>
      <c r="B45" s="29"/>
      <c r="C45" s="29"/>
      <c r="D45" s="2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2:26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</sheetData>
  <sheetProtection/>
  <mergeCells count="13">
    <mergeCell ref="X7:Y7"/>
    <mergeCell ref="H7:I7"/>
    <mergeCell ref="J7:K7"/>
    <mergeCell ref="P7:Q7"/>
    <mergeCell ref="R7:S7"/>
    <mergeCell ref="V7:W7"/>
    <mergeCell ref="L7:M7"/>
    <mergeCell ref="N7:O7"/>
    <mergeCell ref="T7:U7"/>
    <mergeCell ref="A7:A8"/>
    <mergeCell ref="B7:C7"/>
    <mergeCell ref="D7:E7"/>
    <mergeCell ref="F7:G7"/>
  </mergeCells>
  <hyperlinks>
    <hyperlink ref="A43:E43" location="Definitions!A1" display="Click here to see notes, definitions and source."/>
    <hyperlink ref="A45:D45" location="'Table of Contents'!A1" display="Click here to return to table of contents"/>
    <hyperlink ref="W1" location="'Table of Contents'!A1" display="Contents"/>
    <hyperlink ref="R1" location="'Table of Contents'!A1" display="Contents"/>
  </hyperlinks>
  <printOptions horizontalCentered="1"/>
  <pageMargins left="0.4" right="0.42" top="0.58" bottom="0.63" header="0.5" footer="0.5"/>
  <pageSetup horizontalDpi="600" verticalDpi="600" orientation="landscape" scale="95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Z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8515625" style="0" customWidth="1"/>
    <col min="3" max="3" width="5.7109375" style="0" customWidth="1"/>
    <col min="4" max="4" width="6.28125" style="0" bestFit="1" customWidth="1"/>
    <col min="5" max="17" width="5.7109375" style="0" customWidth="1"/>
    <col min="18" max="18" width="6.28125" style="0" bestFit="1" customWidth="1"/>
    <col min="19" max="22" width="5.7109375" style="0" customWidth="1"/>
    <col min="23" max="23" width="6.57421875" style="0" customWidth="1"/>
    <col min="24" max="24" width="6.28125" style="0" bestFit="1" customWidth="1"/>
  </cols>
  <sheetData>
    <row r="1" spans="1:23" ht="15.75">
      <c r="A1" s="1" t="s">
        <v>57</v>
      </c>
      <c r="S1" s="12" t="s">
        <v>55</v>
      </c>
      <c r="W1" s="12" t="s">
        <v>55</v>
      </c>
    </row>
    <row r="2" s="2" customFormat="1" ht="15">
      <c r="A2" s="53" t="s">
        <v>56</v>
      </c>
    </row>
    <row r="3" s="2" customFormat="1" ht="12.75">
      <c r="A3" s="54" t="s">
        <v>67</v>
      </c>
    </row>
    <row r="4" s="2" customFormat="1" ht="12.75">
      <c r="A4" s="54" t="s">
        <v>59</v>
      </c>
    </row>
    <row r="5" s="2" customFormat="1" ht="12.75">
      <c r="A5" s="54" t="s">
        <v>113</v>
      </c>
    </row>
    <row r="6" s="2" customFormat="1" ht="12.75"/>
    <row r="7" spans="1:24" s="50" customFormat="1" ht="38.25" customHeight="1">
      <c r="A7" s="115" t="s">
        <v>47</v>
      </c>
      <c r="B7" s="115" t="s">
        <v>22</v>
      </c>
      <c r="C7" s="115" t="s">
        <v>68</v>
      </c>
      <c r="D7" s="115"/>
      <c r="E7" s="115" t="s">
        <v>69</v>
      </c>
      <c r="F7" s="115"/>
      <c r="G7" s="115" t="s">
        <v>70</v>
      </c>
      <c r="H7" s="115"/>
      <c r="I7" s="115" t="s">
        <v>71</v>
      </c>
      <c r="J7" s="115"/>
      <c r="K7" s="115" t="s">
        <v>78</v>
      </c>
      <c r="L7" s="115"/>
      <c r="M7" s="115" t="s">
        <v>79</v>
      </c>
      <c r="N7" s="115"/>
      <c r="O7" s="115" t="s">
        <v>19</v>
      </c>
      <c r="P7" s="115"/>
      <c r="Q7" s="115" t="s">
        <v>48</v>
      </c>
      <c r="R7" s="115"/>
      <c r="S7" s="115" t="s">
        <v>80</v>
      </c>
      <c r="T7" s="115"/>
      <c r="U7" s="115" t="s">
        <v>74</v>
      </c>
      <c r="V7" s="115"/>
      <c r="W7" s="115" t="s">
        <v>77</v>
      </c>
      <c r="X7" s="115"/>
    </row>
    <row r="8" spans="1:24" s="2" customFormat="1" ht="15" customHeight="1">
      <c r="A8" s="115"/>
      <c r="B8" s="115"/>
      <c r="C8" s="76" t="s">
        <v>30</v>
      </c>
      <c r="D8" s="76" t="s">
        <v>31</v>
      </c>
      <c r="E8" s="76" t="s">
        <v>30</v>
      </c>
      <c r="F8" s="76" t="s">
        <v>31</v>
      </c>
      <c r="G8" s="76" t="s">
        <v>30</v>
      </c>
      <c r="H8" s="76" t="s">
        <v>31</v>
      </c>
      <c r="I8" s="76" t="s">
        <v>30</v>
      </c>
      <c r="J8" s="76" t="s">
        <v>31</v>
      </c>
      <c r="K8" s="76" t="s">
        <v>30</v>
      </c>
      <c r="L8" s="76" t="s">
        <v>31</v>
      </c>
      <c r="M8" s="76" t="s">
        <v>30</v>
      </c>
      <c r="N8" s="76" t="s">
        <v>31</v>
      </c>
      <c r="O8" s="76" t="s">
        <v>30</v>
      </c>
      <c r="P8" s="76" t="s">
        <v>31</v>
      </c>
      <c r="Q8" s="76" t="s">
        <v>30</v>
      </c>
      <c r="R8" s="76" t="s">
        <v>31</v>
      </c>
      <c r="S8" s="76" t="s">
        <v>30</v>
      </c>
      <c r="T8" s="76" t="s">
        <v>31</v>
      </c>
      <c r="U8" s="76" t="s">
        <v>30</v>
      </c>
      <c r="V8" s="76" t="s">
        <v>31</v>
      </c>
      <c r="W8" s="76" t="s">
        <v>30</v>
      </c>
      <c r="X8" s="76" t="s">
        <v>31</v>
      </c>
    </row>
    <row r="9" spans="1:24" s="2" customFormat="1" ht="15" customHeight="1">
      <c r="A9" s="77" t="s">
        <v>119</v>
      </c>
      <c r="B9" s="58">
        <f>Q9+S9+U9+W9+C9</f>
        <v>194</v>
      </c>
      <c r="C9" s="59">
        <f>'by Race and Gender'!D9+'by Race and Gender'!E9</f>
        <v>108</v>
      </c>
      <c r="D9" s="78">
        <f>C9/$B9</f>
        <v>0.5567010309278351</v>
      </c>
      <c r="E9" s="59">
        <f>'by Race and Gender'!F9+'by Race and Gender'!G9</f>
        <v>6</v>
      </c>
      <c r="F9" s="78">
        <f>E9/B9</f>
        <v>0.030927835051546393</v>
      </c>
      <c r="G9" s="59">
        <f>'by Race and Gender'!H9+'by Race and Gender'!I9</f>
        <v>3</v>
      </c>
      <c r="H9" s="78">
        <f>G9/$B9</f>
        <v>0.015463917525773196</v>
      </c>
      <c r="I9" s="60"/>
      <c r="J9" s="79"/>
      <c r="K9" s="59">
        <f>'by Race and Gender'!L9+'by Race and Gender'!M9</f>
        <v>4</v>
      </c>
      <c r="L9" s="78">
        <f>K9/$B9</f>
        <v>0.020618556701030927</v>
      </c>
      <c r="M9" s="59">
        <f>'by Race and Gender'!N9+'by Race and Gender'!O9</f>
        <v>0</v>
      </c>
      <c r="N9" s="78">
        <f>M9/$B9</f>
        <v>0</v>
      </c>
      <c r="O9" s="59">
        <f>'by Race and Gender'!P9+'by Race and Gender'!Q9</f>
        <v>0</v>
      </c>
      <c r="P9" s="78">
        <f>O9/$B9</f>
        <v>0</v>
      </c>
      <c r="Q9" s="61">
        <f>E9+G9+K9+M9+O9</f>
        <v>13</v>
      </c>
      <c r="R9" s="80">
        <f>Q9/$B9</f>
        <v>0.06701030927835051</v>
      </c>
      <c r="S9" s="59">
        <f>'by Race and Gender'!T9+'by Race and Gender'!U9</f>
        <v>6</v>
      </c>
      <c r="T9" s="78">
        <f>S9/$B9</f>
        <v>0.030927835051546393</v>
      </c>
      <c r="U9" s="59">
        <f>'by Race and Gender'!V9+'by Race and Gender'!W9</f>
        <v>1</v>
      </c>
      <c r="V9" s="78">
        <f>U9/$B9</f>
        <v>0.005154639175257732</v>
      </c>
      <c r="W9" s="59">
        <f>'by Race and Gender'!X9+'by Race and Gender'!Y9</f>
        <v>66</v>
      </c>
      <c r="X9" s="78">
        <f>W9/$B9</f>
        <v>0.3402061855670103</v>
      </c>
    </row>
    <row r="10" spans="1:24" s="2" customFormat="1" ht="15" customHeight="1">
      <c r="A10" s="77" t="s">
        <v>111</v>
      </c>
      <c r="B10" s="58">
        <f>Q10+S10+U10+W10+C10</f>
        <v>192</v>
      </c>
      <c r="C10" s="59">
        <f>'by Race and Gender'!D10+'by Race and Gender'!E10</f>
        <v>96</v>
      </c>
      <c r="D10" s="78">
        <f>C10/$B10</f>
        <v>0.5</v>
      </c>
      <c r="E10" s="59">
        <f>'by Race and Gender'!F10+'by Race and Gender'!G10</f>
        <v>6</v>
      </c>
      <c r="F10" s="78">
        <f>E10/B10</f>
        <v>0.03125</v>
      </c>
      <c r="G10" s="59">
        <f>'by Race and Gender'!H10+'by Race and Gender'!I10</f>
        <v>4</v>
      </c>
      <c r="H10" s="78">
        <f>G10/$B10</f>
        <v>0.020833333333333332</v>
      </c>
      <c r="I10" s="60"/>
      <c r="J10" s="79"/>
      <c r="K10" s="59">
        <f>'by Race and Gender'!L10+'by Race and Gender'!M10</f>
        <v>9</v>
      </c>
      <c r="L10" s="78">
        <f>K10/$B10</f>
        <v>0.046875</v>
      </c>
      <c r="M10" s="59">
        <f>'by Race and Gender'!N10+'by Race and Gender'!O10</f>
        <v>0</v>
      </c>
      <c r="N10" s="78">
        <f>M10/$B10</f>
        <v>0</v>
      </c>
      <c r="O10" s="59">
        <f>'by Race and Gender'!P10+'by Race and Gender'!Q10</f>
        <v>0</v>
      </c>
      <c r="P10" s="78">
        <f>O10/$B10</f>
        <v>0</v>
      </c>
      <c r="Q10" s="61">
        <f>E10+G10+K10+M10+O10</f>
        <v>19</v>
      </c>
      <c r="R10" s="80">
        <f>Q10/$B10</f>
        <v>0.09895833333333333</v>
      </c>
      <c r="S10" s="59">
        <f>'by Race and Gender'!T10+'by Race and Gender'!U10</f>
        <v>1</v>
      </c>
      <c r="T10" s="78">
        <f>S10/$B10</f>
        <v>0.005208333333333333</v>
      </c>
      <c r="U10" s="59">
        <f>'by Race and Gender'!V10+'by Race and Gender'!W10</f>
        <v>1</v>
      </c>
      <c r="V10" s="78">
        <f>U10/$B10</f>
        <v>0.005208333333333333</v>
      </c>
      <c r="W10" s="59">
        <f>'by Race and Gender'!X10+'by Race and Gender'!Y10</f>
        <v>75</v>
      </c>
      <c r="X10" s="78">
        <f>W10/$B10</f>
        <v>0.390625</v>
      </c>
    </row>
    <row r="11" spans="1:24" s="2" customFormat="1" ht="15" customHeight="1">
      <c r="A11" s="77" t="s">
        <v>110</v>
      </c>
      <c r="B11" s="58">
        <f>Q11+S11+U11+W11+C11</f>
        <v>182</v>
      </c>
      <c r="C11" s="59">
        <f>'by Race and Gender'!D11+'by Race and Gender'!E11</f>
        <v>90</v>
      </c>
      <c r="D11" s="78">
        <f aca="true" t="shared" si="0" ref="D11:D17">C11/$B11</f>
        <v>0.4945054945054945</v>
      </c>
      <c r="E11" s="59">
        <f>'by Race and Gender'!F11+'by Race and Gender'!G11</f>
        <v>5</v>
      </c>
      <c r="F11" s="78">
        <f>E11/B11</f>
        <v>0.027472527472527472</v>
      </c>
      <c r="G11" s="59">
        <f>'by Race and Gender'!H11+'by Race and Gender'!I11</f>
        <v>1</v>
      </c>
      <c r="H11" s="78">
        <f aca="true" t="shared" si="1" ref="H11:H17">G11/$B11</f>
        <v>0.005494505494505495</v>
      </c>
      <c r="I11" s="60"/>
      <c r="J11" s="79"/>
      <c r="K11" s="59">
        <f>'by Race and Gender'!L11+'by Race and Gender'!M11</f>
        <v>8</v>
      </c>
      <c r="L11" s="78">
        <f>K11/$B11</f>
        <v>0.04395604395604396</v>
      </c>
      <c r="M11" s="59">
        <f>'by Race and Gender'!N11+'by Race and Gender'!O11</f>
        <v>0</v>
      </c>
      <c r="N11" s="78">
        <f>M11/$B11</f>
        <v>0</v>
      </c>
      <c r="O11" s="59">
        <f>'by Race and Gender'!P11+'by Race and Gender'!Q11</f>
        <v>1</v>
      </c>
      <c r="P11" s="78">
        <f aca="true" t="shared" si="2" ref="P11:P16">O11/$B11</f>
        <v>0.005494505494505495</v>
      </c>
      <c r="Q11" s="61">
        <f>E11+G11+K11+M11+O11</f>
        <v>15</v>
      </c>
      <c r="R11" s="80">
        <f aca="true" t="shared" si="3" ref="R11:R17">Q11/$B11</f>
        <v>0.08241758241758242</v>
      </c>
      <c r="S11" s="59">
        <f>'by Race and Gender'!T11+'by Race and Gender'!U11</f>
        <v>2</v>
      </c>
      <c r="T11" s="78">
        <f>S11/$B11</f>
        <v>0.01098901098901099</v>
      </c>
      <c r="U11" s="59">
        <f>'by Race and Gender'!V11+'by Race and Gender'!W11</f>
        <v>4</v>
      </c>
      <c r="V11" s="78">
        <f>U11/$B11</f>
        <v>0.02197802197802198</v>
      </c>
      <c r="W11" s="59">
        <f>'by Race and Gender'!X11+'by Race and Gender'!Y11</f>
        <v>71</v>
      </c>
      <c r="X11" s="78">
        <f aca="true" t="shared" si="4" ref="X11:X17">W11/$B11</f>
        <v>0.3901098901098901</v>
      </c>
    </row>
    <row r="12" spans="1:24" s="2" customFormat="1" ht="15" customHeight="1">
      <c r="A12" s="77" t="s">
        <v>109</v>
      </c>
      <c r="B12" s="58">
        <f>Q12+S12+U12+W12+C12</f>
        <v>210</v>
      </c>
      <c r="C12" s="59">
        <v>106</v>
      </c>
      <c r="D12" s="78">
        <f t="shared" si="0"/>
        <v>0.5047619047619047</v>
      </c>
      <c r="E12" s="59">
        <v>4</v>
      </c>
      <c r="F12" s="78">
        <f aca="true" t="shared" si="5" ref="F12:F17">E12/B12</f>
        <v>0.01904761904761905</v>
      </c>
      <c r="G12" s="59">
        <v>2</v>
      </c>
      <c r="H12" s="78">
        <f t="shared" si="1"/>
        <v>0.009523809523809525</v>
      </c>
      <c r="I12" s="60"/>
      <c r="J12" s="79"/>
      <c r="K12" s="59">
        <v>6</v>
      </c>
      <c r="L12" s="78">
        <f>K12/$B12</f>
        <v>0.02857142857142857</v>
      </c>
      <c r="M12" s="59">
        <v>0</v>
      </c>
      <c r="N12" s="78">
        <f>M12/$B12</f>
        <v>0</v>
      </c>
      <c r="O12" s="59">
        <v>0</v>
      </c>
      <c r="P12" s="78">
        <f t="shared" si="2"/>
        <v>0</v>
      </c>
      <c r="Q12" s="61">
        <f>E12+G12+K12+M12+O12</f>
        <v>12</v>
      </c>
      <c r="R12" s="80">
        <f t="shared" si="3"/>
        <v>0.05714285714285714</v>
      </c>
      <c r="S12" s="59">
        <v>1</v>
      </c>
      <c r="T12" s="78">
        <f>S12/$B12</f>
        <v>0.004761904761904762</v>
      </c>
      <c r="U12" s="59">
        <v>3</v>
      </c>
      <c r="V12" s="78">
        <f>U12/$B12</f>
        <v>0.014285714285714285</v>
      </c>
      <c r="W12" s="59">
        <v>88</v>
      </c>
      <c r="X12" s="78">
        <f t="shared" si="4"/>
        <v>0.41904761904761906</v>
      </c>
    </row>
    <row r="13" spans="1:24" s="2" customFormat="1" ht="15" customHeight="1">
      <c r="A13" s="77" t="s">
        <v>108</v>
      </c>
      <c r="B13" s="58">
        <f aca="true" t="shared" si="6" ref="B13:B18">Q13+S13+U13+W13+C13</f>
        <v>183</v>
      </c>
      <c r="C13" s="59">
        <f>'by Race and Gender'!D13+'by Race and Gender'!E13</f>
        <v>107</v>
      </c>
      <c r="D13" s="78">
        <f t="shared" si="0"/>
        <v>0.5846994535519126</v>
      </c>
      <c r="E13" s="59">
        <f>'by Race and Gender'!F13+'by Race and Gender'!G13</f>
        <v>10</v>
      </c>
      <c r="F13" s="78">
        <f t="shared" si="5"/>
        <v>0.0546448087431694</v>
      </c>
      <c r="G13" s="59">
        <f>'by Race and Gender'!H13+'by Race and Gender'!I13</f>
        <v>3</v>
      </c>
      <c r="H13" s="78">
        <f t="shared" si="1"/>
        <v>0.01639344262295082</v>
      </c>
      <c r="I13" s="60"/>
      <c r="J13" s="79"/>
      <c r="K13" s="59">
        <v>8</v>
      </c>
      <c r="L13" s="78">
        <f aca="true" t="shared" si="7" ref="L13:L18">K13/$B13</f>
        <v>0.04371584699453552</v>
      </c>
      <c r="M13" s="59">
        <v>0</v>
      </c>
      <c r="N13" s="78">
        <f aca="true" t="shared" si="8" ref="N13:N18">M13/$B13</f>
        <v>0</v>
      </c>
      <c r="O13" s="59">
        <v>1</v>
      </c>
      <c r="P13" s="78">
        <f t="shared" si="2"/>
        <v>0.00546448087431694</v>
      </c>
      <c r="Q13" s="61">
        <f aca="true" t="shared" si="9" ref="Q13:Q18">E13+G13+K13+M13+O13</f>
        <v>22</v>
      </c>
      <c r="R13" s="80">
        <f t="shared" si="3"/>
        <v>0.12021857923497267</v>
      </c>
      <c r="S13" s="59">
        <v>0</v>
      </c>
      <c r="T13" s="78">
        <f aca="true" t="shared" si="10" ref="T13:T18">S13/$B13</f>
        <v>0</v>
      </c>
      <c r="U13" s="59">
        <v>0</v>
      </c>
      <c r="V13" s="78">
        <f>U13/$B13</f>
        <v>0</v>
      </c>
      <c r="W13" s="59">
        <v>54</v>
      </c>
      <c r="X13" s="78">
        <f t="shared" si="4"/>
        <v>0.29508196721311475</v>
      </c>
    </row>
    <row r="14" spans="1:24" s="2" customFormat="1" ht="15" customHeight="1">
      <c r="A14" s="77" t="s">
        <v>107</v>
      </c>
      <c r="B14" s="58">
        <f t="shared" si="6"/>
        <v>155</v>
      </c>
      <c r="C14" s="59">
        <v>83</v>
      </c>
      <c r="D14" s="78">
        <f t="shared" si="0"/>
        <v>0.535483870967742</v>
      </c>
      <c r="E14" s="59">
        <v>3</v>
      </c>
      <c r="F14" s="78">
        <f t="shared" si="5"/>
        <v>0.01935483870967742</v>
      </c>
      <c r="G14" s="59">
        <v>5</v>
      </c>
      <c r="H14" s="78">
        <f t="shared" si="1"/>
        <v>0.03225806451612903</v>
      </c>
      <c r="I14" s="60"/>
      <c r="J14" s="79"/>
      <c r="K14" s="59">
        <v>6</v>
      </c>
      <c r="L14" s="78">
        <f t="shared" si="7"/>
        <v>0.03870967741935484</v>
      </c>
      <c r="M14" s="59">
        <v>0</v>
      </c>
      <c r="N14" s="78">
        <f t="shared" si="8"/>
        <v>0</v>
      </c>
      <c r="O14" s="59">
        <v>0</v>
      </c>
      <c r="P14" s="78">
        <f t="shared" si="2"/>
        <v>0</v>
      </c>
      <c r="Q14" s="61">
        <f t="shared" si="9"/>
        <v>14</v>
      </c>
      <c r="R14" s="80">
        <f t="shared" si="3"/>
        <v>0.09032258064516129</v>
      </c>
      <c r="S14" s="59">
        <v>2</v>
      </c>
      <c r="T14" s="78">
        <f t="shared" si="10"/>
        <v>0.012903225806451613</v>
      </c>
      <c r="U14" s="59">
        <v>1</v>
      </c>
      <c r="V14" s="78">
        <f>U14/$B14</f>
        <v>0.0064516129032258064</v>
      </c>
      <c r="W14" s="59">
        <v>55</v>
      </c>
      <c r="X14" s="78">
        <f t="shared" si="4"/>
        <v>0.3548387096774194</v>
      </c>
    </row>
    <row r="15" spans="1:24" s="2" customFormat="1" ht="15" customHeight="1">
      <c r="A15" s="77" t="s">
        <v>104</v>
      </c>
      <c r="B15" s="58">
        <f t="shared" si="6"/>
        <v>158</v>
      </c>
      <c r="C15" s="59">
        <v>82</v>
      </c>
      <c r="D15" s="78">
        <f t="shared" si="0"/>
        <v>0.5189873417721519</v>
      </c>
      <c r="E15" s="59">
        <v>4</v>
      </c>
      <c r="F15" s="78">
        <f t="shared" si="5"/>
        <v>0.02531645569620253</v>
      </c>
      <c r="G15" s="59">
        <v>4</v>
      </c>
      <c r="H15" s="78">
        <f t="shared" si="1"/>
        <v>0.02531645569620253</v>
      </c>
      <c r="I15" s="60"/>
      <c r="J15" s="79"/>
      <c r="K15" s="59">
        <v>1</v>
      </c>
      <c r="L15" s="78">
        <f t="shared" si="7"/>
        <v>0.006329113924050633</v>
      </c>
      <c r="M15" s="59">
        <v>0</v>
      </c>
      <c r="N15" s="78">
        <f t="shared" si="8"/>
        <v>0</v>
      </c>
      <c r="O15" s="59">
        <v>1</v>
      </c>
      <c r="P15" s="78">
        <f t="shared" si="2"/>
        <v>0.006329113924050633</v>
      </c>
      <c r="Q15" s="61">
        <f t="shared" si="9"/>
        <v>10</v>
      </c>
      <c r="R15" s="80">
        <f t="shared" si="3"/>
        <v>0.06329113924050633</v>
      </c>
      <c r="S15" s="59">
        <v>1</v>
      </c>
      <c r="T15" s="78">
        <f t="shared" si="10"/>
        <v>0.006329113924050633</v>
      </c>
      <c r="U15" s="59">
        <v>1</v>
      </c>
      <c r="V15" s="78">
        <f aca="true" t="shared" si="11" ref="V15:V20">U15/$B15</f>
        <v>0.006329113924050633</v>
      </c>
      <c r="W15" s="59">
        <v>64</v>
      </c>
      <c r="X15" s="78">
        <f t="shared" si="4"/>
        <v>0.4050632911392405</v>
      </c>
    </row>
    <row r="16" spans="1:24" s="2" customFormat="1" ht="15" customHeight="1">
      <c r="A16" s="77" t="s">
        <v>100</v>
      </c>
      <c r="B16" s="58">
        <f t="shared" si="6"/>
        <v>162</v>
      </c>
      <c r="C16" s="59">
        <v>95</v>
      </c>
      <c r="D16" s="78">
        <f t="shared" si="0"/>
        <v>0.5864197530864198</v>
      </c>
      <c r="E16" s="59">
        <v>3</v>
      </c>
      <c r="F16" s="78">
        <f t="shared" si="5"/>
        <v>0.018518518518518517</v>
      </c>
      <c r="G16" s="59">
        <v>2</v>
      </c>
      <c r="H16" s="78">
        <f t="shared" si="1"/>
        <v>0.012345679012345678</v>
      </c>
      <c r="I16" s="60"/>
      <c r="J16" s="79"/>
      <c r="K16" s="59">
        <v>5</v>
      </c>
      <c r="L16" s="78">
        <f t="shared" si="7"/>
        <v>0.030864197530864196</v>
      </c>
      <c r="M16" s="59">
        <v>1</v>
      </c>
      <c r="N16" s="78">
        <f t="shared" si="8"/>
        <v>0.006172839506172839</v>
      </c>
      <c r="O16" s="59">
        <v>0</v>
      </c>
      <c r="P16" s="78">
        <f t="shared" si="2"/>
        <v>0</v>
      </c>
      <c r="Q16" s="61">
        <f t="shared" si="9"/>
        <v>11</v>
      </c>
      <c r="R16" s="80">
        <f t="shared" si="3"/>
        <v>0.06790123456790123</v>
      </c>
      <c r="S16" s="59">
        <v>3</v>
      </c>
      <c r="T16" s="78">
        <f t="shared" si="10"/>
        <v>0.018518518518518517</v>
      </c>
      <c r="U16" s="59">
        <v>4</v>
      </c>
      <c r="V16" s="78">
        <f t="shared" si="11"/>
        <v>0.024691358024691357</v>
      </c>
      <c r="W16" s="59">
        <v>49</v>
      </c>
      <c r="X16" s="78">
        <f t="shared" si="4"/>
        <v>0.30246913580246915</v>
      </c>
    </row>
    <row r="17" spans="1:24" s="2" customFormat="1" ht="15" customHeight="1">
      <c r="A17" s="77" t="s">
        <v>83</v>
      </c>
      <c r="B17" s="58">
        <f t="shared" si="6"/>
        <v>166</v>
      </c>
      <c r="C17" s="59">
        <v>92</v>
      </c>
      <c r="D17" s="78">
        <f t="shared" si="0"/>
        <v>0.5542168674698795</v>
      </c>
      <c r="E17" s="59">
        <v>1</v>
      </c>
      <c r="F17" s="78">
        <f t="shared" si="5"/>
        <v>0.006024096385542169</v>
      </c>
      <c r="G17" s="59">
        <v>3</v>
      </c>
      <c r="H17" s="78">
        <f t="shared" si="1"/>
        <v>0.018072289156626505</v>
      </c>
      <c r="I17" s="60"/>
      <c r="J17" s="79"/>
      <c r="K17" s="59">
        <v>5</v>
      </c>
      <c r="L17" s="78">
        <f t="shared" si="7"/>
        <v>0.030120481927710843</v>
      </c>
      <c r="M17" s="59">
        <v>0</v>
      </c>
      <c r="N17" s="78">
        <f t="shared" si="8"/>
        <v>0</v>
      </c>
      <c r="O17" s="59">
        <v>1</v>
      </c>
      <c r="P17" s="78">
        <f aca="true" t="shared" si="12" ref="P17:P23">O17/$B17</f>
        <v>0.006024096385542169</v>
      </c>
      <c r="Q17" s="61">
        <f t="shared" si="9"/>
        <v>10</v>
      </c>
      <c r="R17" s="80">
        <f t="shared" si="3"/>
        <v>0.060240963855421686</v>
      </c>
      <c r="S17" s="59">
        <v>3</v>
      </c>
      <c r="T17" s="78">
        <f t="shared" si="10"/>
        <v>0.018072289156626505</v>
      </c>
      <c r="U17" s="59">
        <v>3</v>
      </c>
      <c r="V17" s="78">
        <f t="shared" si="11"/>
        <v>0.018072289156626505</v>
      </c>
      <c r="W17" s="59">
        <v>58</v>
      </c>
      <c r="X17" s="78">
        <f t="shared" si="4"/>
        <v>0.3493975903614458</v>
      </c>
    </row>
    <row r="18" spans="1:24" s="2" customFormat="1" ht="15" customHeight="1">
      <c r="A18" s="77" t="s">
        <v>76</v>
      </c>
      <c r="B18" s="58">
        <f t="shared" si="6"/>
        <v>141</v>
      </c>
      <c r="C18" s="59">
        <v>76</v>
      </c>
      <c r="D18" s="78">
        <f aca="true" t="shared" si="13" ref="D18:D23">C18/$B18</f>
        <v>0.5390070921985816</v>
      </c>
      <c r="E18" s="59">
        <v>4</v>
      </c>
      <c r="F18" s="78">
        <f aca="true" t="shared" si="14" ref="F18:F23">E18/B18</f>
        <v>0.028368794326241134</v>
      </c>
      <c r="G18" s="59">
        <v>1</v>
      </c>
      <c r="H18" s="78">
        <f aca="true" t="shared" si="15" ref="H18:H23">G18/$B18</f>
        <v>0.0070921985815602835</v>
      </c>
      <c r="I18" s="60"/>
      <c r="J18" s="79"/>
      <c r="K18" s="59">
        <v>2</v>
      </c>
      <c r="L18" s="78">
        <f t="shared" si="7"/>
        <v>0.014184397163120567</v>
      </c>
      <c r="M18" s="59">
        <v>0</v>
      </c>
      <c r="N18" s="78">
        <f t="shared" si="8"/>
        <v>0</v>
      </c>
      <c r="O18" s="59">
        <v>0</v>
      </c>
      <c r="P18" s="78">
        <f t="shared" si="12"/>
        <v>0</v>
      </c>
      <c r="Q18" s="61">
        <f t="shared" si="9"/>
        <v>7</v>
      </c>
      <c r="R18" s="80">
        <f aca="true" t="shared" si="16" ref="R18:R23">Q18/$B18</f>
        <v>0.04964539007092199</v>
      </c>
      <c r="S18" s="59">
        <v>2</v>
      </c>
      <c r="T18" s="78">
        <f t="shared" si="10"/>
        <v>0.014184397163120567</v>
      </c>
      <c r="U18" s="59">
        <v>2</v>
      </c>
      <c r="V18" s="78">
        <f t="shared" si="11"/>
        <v>0.014184397163120567</v>
      </c>
      <c r="W18" s="59">
        <v>54</v>
      </c>
      <c r="X18" s="78">
        <f aca="true" t="shared" si="17" ref="X18:X23">W18/$B18</f>
        <v>0.3829787234042553</v>
      </c>
    </row>
    <row r="19" spans="1:24" s="2" customFormat="1" ht="15" customHeight="1">
      <c r="A19" s="77" t="s">
        <v>75</v>
      </c>
      <c r="B19" s="58">
        <f>C19+E19+G19+I19+O19+U19+W19</f>
        <v>186</v>
      </c>
      <c r="C19" s="59">
        <v>112</v>
      </c>
      <c r="D19" s="78">
        <f t="shared" si="13"/>
        <v>0.6021505376344086</v>
      </c>
      <c r="E19" s="59">
        <v>3</v>
      </c>
      <c r="F19" s="78">
        <f t="shared" si="14"/>
        <v>0.016129032258064516</v>
      </c>
      <c r="G19" s="59">
        <v>3</v>
      </c>
      <c r="H19" s="78">
        <f t="shared" si="15"/>
        <v>0.016129032258064516</v>
      </c>
      <c r="I19" s="59">
        <v>7</v>
      </c>
      <c r="J19" s="78">
        <f>I19/$B19</f>
        <v>0.03763440860215054</v>
      </c>
      <c r="K19" s="60"/>
      <c r="L19" s="79"/>
      <c r="M19" s="60"/>
      <c r="N19" s="79"/>
      <c r="O19" s="59">
        <v>2</v>
      </c>
      <c r="P19" s="78">
        <f t="shared" si="12"/>
        <v>0.010752688172043012</v>
      </c>
      <c r="Q19" s="61">
        <f aca="true" t="shared" si="18" ref="Q19:Q27">SUMIF($E$8:$O$8,"#",$E19:$O19)</f>
        <v>15</v>
      </c>
      <c r="R19" s="80">
        <f t="shared" si="16"/>
        <v>0.08064516129032258</v>
      </c>
      <c r="S19" s="60"/>
      <c r="T19" s="79"/>
      <c r="U19" s="59">
        <v>2</v>
      </c>
      <c r="V19" s="78">
        <f t="shared" si="11"/>
        <v>0.010752688172043012</v>
      </c>
      <c r="W19" s="59">
        <v>57</v>
      </c>
      <c r="X19" s="78">
        <f t="shared" si="17"/>
        <v>0.3064516129032258</v>
      </c>
    </row>
    <row r="20" spans="1:24" s="2" customFormat="1" ht="15" customHeight="1">
      <c r="A20" s="77" t="s">
        <v>73</v>
      </c>
      <c r="B20" s="58">
        <f>C20+E20+G20+I20+O20+U20+W20</f>
        <v>204</v>
      </c>
      <c r="C20" s="59">
        <v>127</v>
      </c>
      <c r="D20" s="78">
        <f t="shared" si="13"/>
        <v>0.6225490196078431</v>
      </c>
      <c r="E20" s="59">
        <v>2</v>
      </c>
      <c r="F20" s="78">
        <f t="shared" si="14"/>
        <v>0.00980392156862745</v>
      </c>
      <c r="G20" s="59">
        <v>2</v>
      </c>
      <c r="H20" s="78">
        <f t="shared" si="15"/>
        <v>0.00980392156862745</v>
      </c>
      <c r="I20" s="59">
        <v>2</v>
      </c>
      <c r="J20" s="78">
        <f>I20/$B20</f>
        <v>0.00980392156862745</v>
      </c>
      <c r="K20" s="60"/>
      <c r="L20" s="79"/>
      <c r="M20" s="60"/>
      <c r="N20" s="79"/>
      <c r="O20" s="59">
        <v>0</v>
      </c>
      <c r="P20" s="78">
        <f t="shared" si="12"/>
        <v>0</v>
      </c>
      <c r="Q20" s="61">
        <f t="shared" si="18"/>
        <v>6</v>
      </c>
      <c r="R20" s="80">
        <f t="shared" si="16"/>
        <v>0.029411764705882353</v>
      </c>
      <c r="S20" s="60"/>
      <c r="T20" s="79"/>
      <c r="U20" s="59">
        <v>1</v>
      </c>
      <c r="V20" s="78">
        <f t="shared" si="11"/>
        <v>0.004901960784313725</v>
      </c>
      <c r="W20" s="59">
        <v>70</v>
      </c>
      <c r="X20" s="78">
        <f t="shared" si="17"/>
        <v>0.3431372549019608</v>
      </c>
    </row>
    <row r="21" spans="1:24" s="2" customFormat="1" ht="15" customHeight="1">
      <c r="A21" s="77" t="s">
        <v>62</v>
      </c>
      <c r="B21" s="58">
        <v>148</v>
      </c>
      <c r="C21" s="59">
        <v>79</v>
      </c>
      <c r="D21" s="78">
        <f t="shared" si="13"/>
        <v>0.5337837837837838</v>
      </c>
      <c r="E21" s="59">
        <v>2</v>
      </c>
      <c r="F21" s="78">
        <f t="shared" si="14"/>
        <v>0.013513513513513514</v>
      </c>
      <c r="G21" s="59">
        <v>2</v>
      </c>
      <c r="H21" s="78">
        <f t="shared" si="15"/>
        <v>0.013513513513513514</v>
      </c>
      <c r="I21" s="59">
        <v>3</v>
      </c>
      <c r="J21" s="78">
        <f>I21/$B21</f>
        <v>0.02027027027027027</v>
      </c>
      <c r="K21" s="60"/>
      <c r="L21" s="79"/>
      <c r="M21" s="60"/>
      <c r="N21" s="79"/>
      <c r="O21" s="59">
        <v>0</v>
      </c>
      <c r="P21" s="78">
        <f t="shared" si="12"/>
        <v>0</v>
      </c>
      <c r="Q21" s="61">
        <f t="shared" si="18"/>
        <v>7</v>
      </c>
      <c r="R21" s="80">
        <f t="shared" si="16"/>
        <v>0.0472972972972973</v>
      </c>
      <c r="S21" s="60"/>
      <c r="T21" s="79"/>
      <c r="U21" s="60"/>
      <c r="V21" s="79"/>
      <c r="W21" s="59">
        <v>62</v>
      </c>
      <c r="X21" s="78">
        <f t="shared" si="17"/>
        <v>0.4189189189189189</v>
      </c>
    </row>
    <row r="22" spans="1:24" s="2" customFormat="1" ht="15" customHeight="1">
      <c r="A22" s="77" t="s">
        <v>27</v>
      </c>
      <c r="B22" s="58">
        <v>168</v>
      </c>
      <c r="C22" s="59">
        <v>89</v>
      </c>
      <c r="D22" s="78">
        <f t="shared" si="13"/>
        <v>0.5297619047619048</v>
      </c>
      <c r="E22" s="59">
        <v>1</v>
      </c>
      <c r="F22" s="78">
        <f t="shared" si="14"/>
        <v>0.005952380952380952</v>
      </c>
      <c r="G22" s="59">
        <v>2</v>
      </c>
      <c r="H22" s="78">
        <f t="shared" si="15"/>
        <v>0.011904761904761904</v>
      </c>
      <c r="I22" s="59">
        <v>1</v>
      </c>
      <c r="J22" s="78">
        <f>I22/$B22</f>
        <v>0.005952380952380952</v>
      </c>
      <c r="K22" s="60"/>
      <c r="L22" s="79"/>
      <c r="M22" s="60"/>
      <c r="N22" s="79"/>
      <c r="O22" s="59">
        <v>0</v>
      </c>
      <c r="P22" s="78">
        <f t="shared" si="12"/>
        <v>0</v>
      </c>
      <c r="Q22" s="61">
        <f t="shared" si="18"/>
        <v>4</v>
      </c>
      <c r="R22" s="80">
        <f t="shared" si="16"/>
        <v>0.023809523809523808</v>
      </c>
      <c r="S22" s="60"/>
      <c r="T22" s="79"/>
      <c r="U22" s="60"/>
      <c r="V22" s="79"/>
      <c r="W22" s="59">
        <v>75</v>
      </c>
      <c r="X22" s="78">
        <f t="shared" si="17"/>
        <v>0.44642857142857145</v>
      </c>
    </row>
    <row r="23" spans="1:24" s="2" customFormat="1" ht="15" customHeight="1">
      <c r="A23" s="77" t="s">
        <v>26</v>
      </c>
      <c r="B23" s="58">
        <v>159</v>
      </c>
      <c r="C23" s="59">
        <v>83</v>
      </c>
      <c r="D23" s="78">
        <f t="shared" si="13"/>
        <v>0.5220125786163522</v>
      </c>
      <c r="E23" s="59">
        <v>5</v>
      </c>
      <c r="F23" s="78">
        <f t="shared" si="14"/>
        <v>0.031446540880503145</v>
      </c>
      <c r="G23" s="59">
        <v>0</v>
      </c>
      <c r="H23" s="78">
        <f t="shared" si="15"/>
        <v>0</v>
      </c>
      <c r="I23" s="59">
        <v>4</v>
      </c>
      <c r="J23" s="78">
        <f>I23/$B23</f>
        <v>0.025157232704402517</v>
      </c>
      <c r="K23" s="60"/>
      <c r="L23" s="79"/>
      <c r="M23" s="60"/>
      <c r="N23" s="79"/>
      <c r="O23" s="59">
        <v>0</v>
      </c>
      <c r="P23" s="78">
        <f t="shared" si="12"/>
        <v>0</v>
      </c>
      <c r="Q23" s="61">
        <f t="shared" si="18"/>
        <v>9</v>
      </c>
      <c r="R23" s="80">
        <f t="shared" si="16"/>
        <v>0.05660377358490566</v>
      </c>
      <c r="S23" s="60"/>
      <c r="T23" s="79"/>
      <c r="U23" s="60"/>
      <c r="V23" s="79"/>
      <c r="W23" s="59">
        <v>67</v>
      </c>
      <c r="X23" s="78">
        <f t="shared" si="17"/>
        <v>0.42138364779874216</v>
      </c>
    </row>
    <row r="24" spans="1:24" s="2" customFormat="1" ht="15" customHeight="1">
      <c r="A24" s="77" t="s">
        <v>24</v>
      </c>
      <c r="B24" s="58">
        <v>160</v>
      </c>
      <c r="C24" s="59">
        <v>101</v>
      </c>
      <c r="D24" s="78">
        <f>C24/B24</f>
        <v>0.63125</v>
      </c>
      <c r="E24" s="59">
        <v>3</v>
      </c>
      <c r="F24" s="78">
        <f>E24/$B$41</f>
        <v>0.02727272727272727</v>
      </c>
      <c r="G24" s="59">
        <v>0</v>
      </c>
      <c r="H24" s="78">
        <f>G24/$B$41</f>
        <v>0</v>
      </c>
      <c r="I24" s="59">
        <v>5</v>
      </c>
      <c r="J24" s="78">
        <f>I24/$B$41</f>
        <v>0.045454545454545456</v>
      </c>
      <c r="K24" s="60"/>
      <c r="L24" s="79"/>
      <c r="M24" s="60"/>
      <c r="N24" s="79"/>
      <c r="O24" s="59">
        <v>1</v>
      </c>
      <c r="P24" s="78">
        <f>O24/$B$41</f>
        <v>0.00909090909090909</v>
      </c>
      <c r="Q24" s="61">
        <f t="shared" si="18"/>
        <v>9</v>
      </c>
      <c r="R24" s="80">
        <f>Q24/$B$41</f>
        <v>0.08181818181818182</v>
      </c>
      <c r="S24" s="60"/>
      <c r="T24" s="79"/>
      <c r="U24" s="60"/>
      <c r="V24" s="79"/>
      <c r="W24" s="59">
        <v>50</v>
      </c>
      <c r="X24" s="78">
        <f>W24/B24</f>
        <v>0.3125</v>
      </c>
    </row>
    <row r="25" spans="1:24" s="2" customFormat="1" ht="15" customHeight="1">
      <c r="A25" s="77" t="s">
        <v>23</v>
      </c>
      <c r="B25" s="58">
        <v>150</v>
      </c>
      <c r="C25" s="59">
        <v>93</v>
      </c>
      <c r="D25" s="78">
        <v>0.62</v>
      </c>
      <c r="E25" s="59">
        <v>3</v>
      </c>
      <c r="F25" s="78">
        <v>0.02</v>
      </c>
      <c r="G25" s="59">
        <v>1</v>
      </c>
      <c r="H25" s="78">
        <f>G25/B25</f>
        <v>0.006666666666666667</v>
      </c>
      <c r="I25" s="59">
        <v>5</v>
      </c>
      <c r="J25" s="78">
        <v>0.053763440860215055</v>
      </c>
      <c r="K25" s="60"/>
      <c r="L25" s="79"/>
      <c r="M25" s="60"/>
      <c r="N25" s="79"/>
      <c r="O25" s="59">
        <v>1</v>
      </c>
      <c r="P25" s="78">
        <v>0.010752688172043012</v>
      </c>
      <c r="Q25" s="61">
        <f t="shared" si="18"/>
        <v>10</v>
      </c>
      <c r="R25" s="80">
        <f aca="true" t="shared" si="19" ref="R25:R42">Q25/B25</f>
        <v>0.06666666666666667</v>
      </c>
      <c r="S25" s="60"/>
      <c r="T25" s="79"/>
      <c r="U25" s="60"/>
      <c r="V25" s="79"/>
      <c r="W25" s="59">
        <v>47</v>
      </c>
      <c r="X25" s="78">
        <f>W25/B25</f>
        <v>0.31333333333333335</v>
      </c>
    </row>
    <row r="26" spans="1:24" s="2" customFormat="1" ht="15" customHeight="1">
      <c r="A26" s="77" t="s">
        <v>18</v>
      </c>
      <c r="B26" s="62">
        <v>142</v>
      </c>
      <c r="C26" s="63">
        <v>89</v>
      </c>
      <c r="D26" s="81">
        <v>0.6267605633802817</v>
      </c>
      <c r="E26" s="63">
        <v>2</v>
      </c>
      <c r="F26" s="81">
        <v>0.014084507042253521</v>
      </c>
      <c r="G26" s="63">
        <v>0</v>
      </c>
      <c r="H26" s="81">
        <v>0</v>
      </c>
      <c r="I26" s="63">
        <v>0</v>
      </c>
      <c r="J26" s="81">
        <v>0</v>
      </c>
      <c r="K26" s="60"/>
      <c r="L26" s="79"/>
      <c r="M26" s="60"/>
      <c r="N26" s="79"/>
      <c r="O26" s="63">
        <v>1</v>
      </c>
      <c r="P26" s="81">
        <v>0.011235955056179775</v>
      </c>
      <c r="Q26" s="61">
        <f t="shared" si="18"/>
        <v>3</v>
      </c>
      <c r="R26" s="80">
        <f t="shared" si="19"/>
        <v>0.02112676056338028</v>
      </c>
      <c r="S26" s="60"/>
      <c r="T26" s="79"/>
      <c r="U26" s="65"/>
      <c r="V26" s="79"/>
      <c r="W26" s="66">
        <v>50</v>
      </c>
      <c r="X26" s="78">
        <f>W26/B26</f>
        <v>0.352112676056338</v>
      </c>
    </row>
    <row r="27" spans="1:24" s="2" customFormat="1" ht="15" customHeight="1">
      <c r="A27" s="77" t="s">
        <v>17</v>
      </c>
      <c r="B27" s="62">
        <v>130</v>
      </c>
      <c r="C27" s="63">
        <v>92</v>
      </c>
      <c r="D27" s="81">
        <v>0.7076923076923077</v>
      </c>
      <c r="E27" s="63">
        <v>4</v>
      </c>
      <c r="F27" s="81">
        <v>0.03076923076923077</v>
      </c>
      <c r="G27" s="63">
        <v>0</v>
      </c>
      <c r="H27" s="81">
        <v>0</v>
      </c>
      <c r="I27" s="63">
        <v>4</v>
      </c>
      <c r="J27" s="81">
        <v>0.043478260869565216</v>
      </c>
      <c r="K27" s="60"/>
      <c r="L27" s="79"/>
      <c r="M27" s="60"/>
      <c r="N27" s="79"/>
      <c r="O27" s="63">
        <v>0</v>
      </c>
      <c r="P27" s="81">
        <v>0</v>
      </c>
      <c r="Q27" s="61">
        <f t="shared" si="18"/>
        <v>8</v>
      </c>
      <c r="R27" s="80">
        <f t="shared" si="19"/>
        <v>0.06153846153846154</v>
      </c>
      <c r="S27" s="60"/>
      <c r="T27" s="79"/>
      <c r="U27" s="65"/>
      <c r="V27" s="79"/>
      <c r="W27" s="66">
        <v>30</v>
      </c>
      <c r="X27" s="78">
        <f>W27/B27</f>
        <v>0.23076923076923078</v>
      </c>
    </row>
    <row r="28" spans="1:24" s="2" customFormat="1" ht="15" customHeight="1">
      <c r="A28" s="77" t="s">
        <v>16</v>
      </c>
      <c r="B28" s="62">
        <v>132</v>
      </c>
      <c r="C28" s="63">
        <v>86</v>
      </c>
      <c r="D28" s="81">
        <v>0.6515151515151515</v>
      </c>
      <c r="E28" s="63">
        <v>1</v>
      </c>
      <c r="F28" s="81">
        <v>0.007575757575757576</v>
      </c>
      <c r="G28" s="63">
        <v>1</v>
      </c>
      <c r="H28" s="81">
        <v>0.007575757575757576</v>
      </c>
      <c r="I28" s="63">
        <v>2</v>
      </c>
      <c r="J28" s="81">
        <v>0.015151515151515152</v>
      </c>
      <c r="K28" s="60"/>
      <c r="L28" s="79"/>
      <c r="M28" s="60"/>
      <c r="N28" s="79"/>
      <c r="O28" s="63">
        <v>0</v>
      </c>
      <c r="P28" s="81">
        <v>0</v>
      </c>
      <c r="Q28" s="61">
        <f aca="true" t="shared" si="20" ref="Q28:Q42">SUM(E28,G28,I28,O28)</f>
        <v>4</v>
      </c>
      <c r="R28" s="80">
        <f t="shared" si="19"/>
        <v>0.030303030303030304</v>
      </c>
      <c r="S28" s="60"/>
      <c r="T28" s="79"/>
      <c r="U28" s="65"/>
      <c r="V28" s="82"/>
      <c r="W28" s="66">
        <v>42</v>
      </c>
      <c r="X28" s="83">
        <v>0.3181818181818182</v>
      </c>
    </row>
    <row r="29" spans="1:24" s="2" customFormat="1" ht="15" customHeight="1">
      <c r="A29" s="77" t="s">
        <v>15</v>
      </c>
      <c r="B29" s="62">
        <v>136</v>
      </c>
      <c r="C29" s="63">
        <v>96</v>
      </c>
      <c r="D29" s="81">
        <v>0.7058823529411765</v>
      </c>
      <c r="E29" s="63">
        <v>2</v>
      </c>
      <c r="F29" s="81">
        <v>0.014705882352941176</v>
      </c>
      <c r="G29" s="63">
        <v>2</v>
      </c>
      <c r="H29" s="81">
        <v>0.014705882352941176</v>
      </c>
      <c r="I29" s="63">
        <v>5</v>
      </c>
      <c r="J29" s="81">
        <v>0.03676470588235294</v>
      </c>
      <c r="K29" s="60"/>
      <c r="L29" s="79"/>
      <c r="M29" s="60"/>
      <c r="N29" s="79"/>
      <c r="O29" s="63">
        <v>0</v>
      </c>
      <c r="P29" s="81">
        <v>0</v>
      </c>
      <c r="Q29" s="61">
        <f t="shared" si="20"/>
        <v>9</v>
      </c>
      <c r="R29" s="80">
        <f t="shared" si="19"/>
        <v>0.0661764705882353</v>
      </c>
      <c r="S29" s="60"/>
      <c r="T29" s="79"/>
      <c r="U29" s="65"/>
      <c r="V29" s="82"/>
      <c r="W29" s="66">
        <v>31</v>
      </c>
      <c r="X29" s="83">
        <v>0.22794117647058823</v>
      </c>
    </row>
    <row r="30" spans="1:24" s="2" customFormat="1" ht="15" customHeight="1">
      <c r="A30" s="77" t="s">
        <v>14</v>
      </c>
      <c r="B30" s="62">
        <v>154</v>
      </c>
      <c r="C30" s="63">
        <v>109</v>
      </c>
      <c r="D30" s="81">
        <v>0.7077922077922078</v>
      </c>
      <c r="E30" s="63">
        <v>0</v>
      </c>
      <c r="F30" s="81">
        <v>0</v>
      </c>
      <c r="G30" s="63">
        <v>1</v>
      </c>
      <c r="H30" s="81">
        <v>0.006493506493506494</v>
      </c>
      <c r="I30" s="63">
        <v>7</v>
      </c>
      <c r="J30" s="81">
        <v>0.045454545454545456</v>
      </c>
      <c r="K30" s="60"/>
      <c r="L30" s="79"/>
      <c r="M30" s="60"/>
      <c r="N30" s="79"/>
      <c r="O30" s="63">
        <v>0</v>
      </c>
      <c r="P30" s="81">
        <v>0</v>
      </c>
      <c r="Q30" s="61">
        <f t="shared" si="20"/>
        <v>8</v>
      </c>
      <c r="R30" s="80">
        <f t="shared" si="19"/>
        <v>0.05194805194805195</v>
      </c>
      <c r="S30" s="60"/>
      <c r="T30" s="79"/>
      <c r="U30" s="65"/>
      <c r="V30" s="82"/>
      <c r="W30" s="66">
        <v>37</v>
      </c>
      <c r="X30" s="83">
        <v>0.24025974025974026</v>
      </c>
    </row>
    <row r="31" spans="1:24" s="2" customFormat="1" ht="15" customHeight="1">
      <c r="A31" s="77" t="s">
        <v>13</v>
      </c>
      <c r="B31" s="62">
        <v>139</v>
      </c>
      <c r="C31" s="63">
        <v>91</v>
      </c>
      <c r="D31" s="81">
        <v>0.6546762589928058</v>
      </c>
      <c r="E31" s="63">
        <v>4</v>
      </c>
      <c r="F31" s="81">
        <v>0.02877697841726619</v>
      </c>
      <c r="G31" s="63">
        <v>0</v>
      </c>
      <c r="H31" s="81">
        <v>0</v>
      </c>
      <c r="I31" s="63">
        <v>2</v>
      </c>
      <c r="J31" s="81">
        <v>0.014388489208633094</v>
      </c>
      <c r="K31" s="60"/>
      <c r="L31" s="79"/>
      <c r="M31" s="60"/>
      <c r="N31" s="79"/>
      <c r="O31" s="63">
        <v>0</v>
      </c>
      <c r="P31" s="81">
        <v>0</v>
      </c>
      <c r="Q31" s="61">
        <f t="shared" si="20"/>
        <v>6</v>
      </c>
      <c r="R31" s="80">
        <f t="shared" si="19"/>
        <v>0.04316546762589928</v>
      </c>
      <c r="S31" s="60"/>
      <c r="T31" s="79"/>
      <c r="U31" s="65"/>
      <c r="V31" s="82"/>
      <c r="W31" s="66">
        <v>42</v>
      </c>
      <c r="X31" s="83">
        <v>0.302158273381295</v>
      </c>
    </row>
    <row r="32" spans="1:24" s="2" customFormat="1" ht="15" customHeight="1">
      <c r="A32" s="77" t="s">
        <v>12</v>
      </c>
      <c r="B32" s="62">
        <v>117</v>
      </c>
      <c r="C32" s="63">
        <v>79</v>
      </c>
      <c r="D32" s="81">
        <v>0.6752136752136753</v>
      </c>
      <c r="E32" s="63">
        <v>1</v>
      </c>
      <c r="F32" s="81">
        <v>0.008547008547008548</v>
      </c>
      <c r="G32" s="63">
        <v>0</v>
      </c>
      <c r="H32" s="81">
        <v>0</v>
      </c>
      <c r="I32" s="63">
        <v>0</v>
      </c>
      <c r="J32" s="81">
        <v>0</v>
      </c>
      <c r="K32" s="60"/>
      <c r="L32" s="79"/>
      <c r="M32" s="60"/>
      <c r="N32" s="79"/>
      <c r="O32" s="63">
        <v>0</v>
      </c>
      <c r="P32" s="81">
        <v>0</v>
      </c>
      <c r="Q32" s="61">
        <f t="shared" si="20"/>
        <v>1</v>
      </c>
      <c r="R32" s="80">
        <f t="shared" si="19"/>
        <v>0.008547008547008548</v>
      </c>
      <c r="S32" s="60"/>
      <c r="T32" s="79"/>
      <c r="U32" s="65"/>
      <c r="V32" s="82"/>
      <c r="W32" s="66">
        <v>37</v>
      </c>
      <c r="X32" s="83">
        <v>0.3162393162393162</v>
      </c>
    </row>
    <row r="33" spans="1:24" s="2" customFormat="1" ht="15" customHeight="1">
      <c r="A33" s="77" t="s">
        <v>11</v>
      </c>
      <c r="B33" s="62">
        <v>156</v>
      </c>
      <c r="C33" s="63">
        <v>105</v>
      </c>
      <c r="D33" s="81">
        <v>0.6730769230769231</v>
      </c>
      <c r="E33" s="63">
        <v>2</v>
      </c>
      <c r="F33" s="81">
        <v>0.01282051282051282</v>
      </c>
      <c r="G33" s="63">
        <v>0</v>
      </c>
      <c r="H33" s="81">
        <v>0</v>
      </c>
      <c r="I33" s="63">
        <v>1</v>
      </c>
      <c r="J33" s="81">
        <v>0.00641025641025641</v>
      </c>
      <c r="K33" s="60"/>
      <c r="L33" s="79"/>
      <c r="M33" s="60"/>
      <c r="N33" s="79"/>
      <c r="O33" s="63">
        <v>0</v>
      </c>
      <c r="P33" s="81">
        <v>0</v>
      </c>
      <c r="Q33" s="61">
        <f t="shared" si="20"/>
        <v>3</v>
      </c>
      <c r="R33" s="80">
        <f t="shared" si="19"/>
        <v>0.019230769230769232</v>
      </c>
      <c r="S33" s="60"/>
      <c r="T33" s="79"/>
      <c r="U33" s="65"/>
      <c r="V33" s="82"/>
      <c r="W33" s="66">
        <v>48</v>
      </c>
      <c r="X33" s="83">
        <v>0.3076923076923077</v>
      </c>
    </row>
    <row r="34" spans="1:24" s="2" customFormat="1" ht="15" customHeight="1">
      <c r="A34" s="77" t="s">
        <v>10</v>
      </c>
      <c r="B34" s="62">
        <v>126</v>
      </c>
      <c r="C34" s="63">
        <v>80</v>
      </c>
      <c r="D34" s="81">
        <v>0.6349206349206349</v>
      </c>
      <c r="E34" s="63">
        <v>0</v>
      </c>
      <c r="F34" s="81">
        <v>0</v>
      </c>
      <c r="G34" s="63">
        <v>3</v>
      </c>
      <c r="H34" s="81">
        <v>0.023809523809523808</v>
      </c>
      <c r="I34" s="63">
        <v>6</v>
      </c>
      <c r="J34" s="81">
        <v>0.047619047619047616</v>
      </c>
      <c r="K34" s="60"/>
      <c r="L34" s="79"/>
      <c r="M34" s="60"/>
      <c r="N34" s="79"/>
      <c r="O34" s="63">
        <v>0</v>
      </c>
      <c r="P34" s="81">
        <v>0</v>
      </c>
      <c r="Q34" s="61">
        <f t="shared" si="20"/>
        <v>9</v>
      </c>
      <c r="R34" s="80">
        <f t="shared" si="19"/>
        <v>0.07142857142857142</v>
      </c>
      <c r="S34" s="60"/>
      <c r="T34" s="79"/>
      <c r="U34" s="65"/>
      <c r="V34" s="82"/>
      <c r="W34" s="66">
        <v>37</v>
      </c>
      <c r="X34" s="83">
        <v>0.29365079365079366</v>
      </c>
    </row>
    <row r="35" spans="1:24" s="2" customFormat="1" ht="15" customHeight="1">
      <c r="A35" s="77" t="s">
        <v>9</v>
      </c>
      <c r="B35" s="84">
        <v>109</v>
      </c>
      <c r="C35" s="63">
        <v>82</v>
      </c>
      <c r="D35" s="81">
        <v>0.7522935779816514</v>
      </c>
      <c r="E35" s="66">
        <v>2</v>
      </c>
      <c r="F35" s="81">
        <v>0.01834862385321101</v>
      </c>
      <c r="G35" s="66">
        <v>0</v>
      </c>
      <c r="H35" s="81">
        <v>0</v>
      </c>
      <c r="I35" s="66">
        <v>1</v>
      </c>
      <c r="J35" s="81">
        <v>0.009174311926605505</v>
      </c>
      <c r="K35" s="60"/>
      <c r="L35" s="79"/>
      <c r="M35" s="60"/>
      <c r="N35" s="79"/>
      <c r="O35" s="66">
        <v>0</v>
      </c>
      <c r="P35" s="81">
        <v>0</v>
      </c>
      <c r="Q35" s="61">
        <f t="shared" si="20"/>
        <v>3</v>
      </c>
      <c r="R35" s="80">
        <f t="shared" si="19"/>
        <v>0.027522935779816515</v>
      </c>
      <c r="S35" s="60"/>
      <c r="T35" s="79"/>
      <c r="U35" s="65"/>
      <c r="V35" s="82"/>
      <c r="W35" s="66">
        <v>24</v>
      </c>
      <c r="X35" s="83">
        <v>0.22018348623853212</v>
      </c>
    </row>
    <row r="36" spans="1:24" s="2" customFormat="1" ht="15" customHeight="1">
      <c r="A36" s="77" t="s">
        <v>8</v>
      </c>
      <c r="B36" s="84">
        <v>116</v>
      </c>
      <c r="C36" s="63">
        <v>75</v>
      </c>
      <c r="D36" s="81">
        <v>0.7068965517241379</v>
      </c>
      <c r="E36" s="66">
        <v>6</v>
      </c>
      <c r="F36" s="81">
        <v>0.05172413793103448</v>
      </c>
      <c r="G36" s="66">
        <v>2</v>
      </c>
      <c r="H36" s="81">
        <v>0.017241379310344827</v>
      </c>
      <c r="I36" s="66">
        <v>1</v>
      </c>
      <c r="J36" s="81">
        <v>0.008620689655172414</v>
      </c>
      <c r="K36" s="60"/>
      <c r="L36" s="79"/>
      <c r="M36" s="60"/>
      <c r="N36" s="79"/>
      <c r="O36" s="66">
        <v>0</v>
      </c>
      <c r="P36" s="81">
        <v>0</v>
      </c>
      <c r="Q36" s="61">
        <f t="shared" si="20"/>
        <v>9</v>
      </c>
      <c r="R36" s="80">
        <f t="shared" si="19"/>
        <v>0.07758620689655173</v>
      </c>
      <c r="S36" s="60"/>
      <c r="T36" s="79"/>
      <c r="U36" s="65"/>
      <c r="V36" s="82"/>
      <c r="W36" s="66">
        <v>32</v>
      </c>
      <c r="X36" s="83">
        <v>0.27586206896551724</v>
      </c>
    </row>
    <row r="37" spans="1:24" s="2" customFormat="1" ht="15" customHeight="1">
      <c r="A37" s="77" t="s">
        <v>7</v>
      </c>
      <c r="B37" s="62">
        <v>110</v>
      </c>
      <c r="C37" s="85">
        <v>72</v>
      </c>
      <c r="D37" s="81">
        <v>0.6818181818181818</v>
      </c>
      <c r="E37" s="85">
        <v>2</v>
      </c>
      <c r="F37" s="81">
        <v>0.01818181818181818</v>
      </c>
      <c r="G37" s="85">
        <v>0</v>
      </c>
      <c r="H37" s="81">
        <v>0</v>
      </c>
      <c r="I37" s="85">
        <v>1</v>
      </c>
      <c r="J37" s="81">
        <v>0.00909090909090909</v>
      </c>
      <c r="K37" s="60"/>
      <c r="L37" s="79"/>
      <c r="M37" s="60"/>
      <c r="N37" s="79"/>
      <c r="O37" s="85">
        <v>0</v>
      </c>
      <c r="P37" s="81">
        <v>0</v>
      </c>
      <c r="Q37" s="61">
        <f t="shared" si="20"/>
        <v>3</v>
      </c>
      <c r="R37" s="80">
        <f t="shared" si="19"/>
        <v>0.02727272727272727</v>
      </c>
      <c r="S37" s="60"/>
      <c r="T37" s="79"/>
      <c r="U37" s="86"/>
      <c r="V37" s="82"/>
      <c r="W37" s="87">
        <v>35</v>
      </c>
      <c r="X37" s="83">
        <v>0.3181818181818182</v>
      </c>
    </row>
    <row r="38" spans="1:24" s="2" customFormat="1" ht="15" customHeight="1">
      <c r="A38" s="77" t="s">
        <v>6</v>
      </c>
      <c r="B38" s="62">
        <v>129</v>
      </c>
      <c r="C38" s="63">
        <v>89</v>
      </c>
      <c r="D38" s="81">
        <v>0.689922480620155</v>
      </c>
      <c r="E38" s="63">
        <v>1</v>
      </c>
      <c r="F38" s="81">
        <v>0.007751937984496124</v>
      </c>
      <c r="G38" s="63">
        <v>0</v>
      </c>
      <c r="H38" s="81">
        <v>0</v>
      </c>
      <c r="I38" s="63">
        <v>1</v>
      </c>
      <c r="J38" s="81">
        <v>0.007751937984496124</v>
      </c>
      <c r="K38" s="60"/>
      <c r="L38" s="79"/>
      <c r="M38" s="60"/>
      <c r="N38" s="79"/>
      <c r="O38" s="63">
        <v>0</v>
      </c>
      <c r="P38" s="81">
        <v>0</v>
      </c>
      <c r="Q38" s="61">
        <f t="shared" si="20"/>
        <v>2</v>
      </c>
      <c r="R38" s="80">
        <f t="shared" si="19"/>
        <v>0.015503875968992248</v>
      </c>
      <c r="S38" s="60"/>
      <c r="T38" s="79"/>
      <c r="U38" s="65"/>
      <c r="V38" s="82"/>
      <c r="W38" s="66">
        <v>38</v>
      </c>
      <c r="X38" s="83">
        <v>0.29457364341085274</v>
      </c>
    </row>
    <row r="39" spans="1:24" s="2" customFormat="1" ht="15" customHeight="1">
      <c r="A39" s="77" t="s">
        <v>5</v>
      </c>
      <c r="B39" s="62">
        <v>112</v>
      </c>
      <c r="C39" s="63">
        <v>66</v>
      </c>
      <c r="D39" s="81">
        <v>0.5892857142857143</v>
      </c>
      <c r="E39" s="63">
        <v>3</v>
      </c>
      <c r="F39" s="81">
        <v>0.026785714285714284</v>
      </c>
      <c r="G39" s="63">
        <v>1</v>
      </c>
      <c r="H39" s="81">
        <v>0.008928571428571428</v>
      </c>
      <c r="I39" s="63">
        <v>4</v>
      </c>
      <c r="J39" s="81">
        <v>0.03571428571428571</v>
      </c>
      <c r="K39" s="60"/>
      <c r="L39" s="79"/>
      <c r="M39" s="60"/>
      <c r="N39" s="79"/>
      <c r="O39" s="63">
        <v>0</v>
      </c>
      <c r="P39" s="81">
        <v>0</v>
      </c>
      <c r="Q39" s="61">
        <f t="shared" si="20"/>
        <v>8</v>
      </c>
      <c r="R39" s="80">
        <f t="shared" si="19"/>
        <v>0.07142857142857142</v>
      </c>
      <c r="S39" s="60"/>
      <c r="T39" s="79"/>
      <c r="U39" s="65"/>
      <c r="V39" s="82"/>
      <c r="W39" s="66">
        <v>38</v>
      </c>
      <c r="X39" s="83">
        <v>0.3392857142857143</v>
      </c>
    </row>
    <row r="40" spans="1:24" ht="15" customHeight="1">
      <c r="A40" s="77" t="s">
        <v>4</v>
      </c>
      <c r="B40" s="62">
        <v>138</v>
      </c>
      <c r="C40" s="63">
        <v>107</v>
      </c>
      <c r="D40" s="81">
        <v>0.7753623188405797</v>
      </c>
      <c r="E40" s="63">
        <v>1</v>
      </c>
      <c r="F40" s="81">
        <v>0.007246376811594203</v>
      </c>
      <c r="G40" s="63">
        <v>0</v>
      </c>
      <c r="H40" s="81">
        <v>0</v>
      </c>
      <c r="I40" s="63">
        <v>1</v>
      </c>
      <c r="J40" s="81">
        <v>0.007246376811594203</v>
      </c>
      <c r="K40" s="60"/>
      <c r="L40" s="79"/>
      <c r="M40" s="60"/>
      <c r="N40" s="79"/>
      <c r="O40" s="63">
        <v>0</v>
      </c>
      <c r="P40" s="81">
        <v>0</v>
      </c>
      <c r="Q40" s="61">
        <f t="shared" si="20"/>
        <v>2</v>
      </c>
      <c r="R40" s="80">
        <f t="shared" si="19"/>
        <v>0.014492753623188406</v>
      </c>
      <c r="S40" s="60"/>
      <c r="T40" s="79"/>
      <c r="U40" s="65"/>
      <c r="V40" s="82"/>
      <c r="W40" s="66">
        <v>29</v>
      </c>
      <c r="X40" s="83">
        <v>0.21014492753623187</v>
      </c>
    </row>
    <row r="41" spans="1:24" ht="15" customHeight="1">
      <c r="A41" s="77" t="s">
        <v>3</v>
      </c>
      <c r="B41" s="62">
        <v>110</v>
      </c>
      <c r="C41" s="63">
        <v>85</v>
      </c>
      <c r="D41" s="81">
        <v>0.7727272727272727</v>
      </c>
      <c r="E41" s="63">
        <v>2</v>
      </c>
      <c r="F41" s="81">
        <v>0.01818181818181818</v>
      </c>
      <c r="G41" s="63">
        <v>1</v>
      </c>
      <c r="H41" s="81">
        <v>0.00909090909090909</v>
      </c>
      <c r="I41" s="63">
        <v>1</v>
      </c>
      <c r="J41" s="81">
        <v>0.00909090909090909</v>
      </c>
      <c r="K41" s="60"/>
      <c r="L41" s="79"/>
      <c r="M41" s="60"/>
      <c r="N41" s="79"/>
      <c r="O41" s="63">
        <v>0</v>
      </c>
      <c r="P41" s="81">
        <v>0</v>
      </c>
      <c r="Q41" s="61">
        <f t="shared" si="20"/>
        <v>4</v>
      </c>
      <c r="R41" s="80">
        <f t="shared" si="19"/>
        <v>0.03636363636363636</v>
      </c>
      <c r="S41" s="60"/>
      <c r="T41" s="79"/>
      <c r="U41" s="65"/>
      <c r="V41" s="82"/>
      <c r="W41" s="66">
        <v>21</v>
      </c>
      <c r="X41" s="83">
        <v>0.19090909090909092</v>
      </c>
    </row>
    <row r="42" spans="1:24" ht="15" customHeight="1">
      <c r="A42" s="77" t="s">
        <v>2</v>
      </c>
      <c r="B42" s="62">
        <v>116</v>
      </c>
      <c r="C42" s="63">
        <v>90</v>
      </c>
      <c r="D42" s="81">
        <v>0.7758620689655172</v>
      </c>
      <c r="E42" s="63">
        <v>2</v>
      </c>
      <c r="F42" s="81">
        <v>0.017241379310344827</v>
      </c>
      <c r="G42" s="63">
        <v>1</v>
      </c>
      <c r="H42" s="81">
        <v>0.008620689655172414</v>
      </c>
      <c r="I42" s="63">
        <v>6</v>
      </c>
      <c r="J42" s="81">
        <v>0.05172413793103448</v>
      </c>
      <c r="K42" s="60"/>
      <c r="L42" s="79"/>
      <c r="M42" s="60"/>
      <c r="N42" s="79"/>
      <c r="O42" s="63">
        <v>0</v>
      </c>
      <c r="P42" s="81">
        <v>0</v>
      </c>
      <c r="Q42" s="61">
        <f t="shared" si="20"/>
        <v>9</v>
      </c>
      <c r="R42" s="80">
        <f t="shared" si="19"/>
        <v>0.07758620689655173</v>
      </c>
      <c r="S42" s="60"/>
      <c r="T42" s="79"/>
      <c r="U42" s="65"/>
      <c r="V42" s="82"/>
      <c r="W42" s="66">
        <v>17</v>
      </c>
      <c r="X42" s="83">
        <v>0.14655172413793102</v>
      </c>
    </row>
    <row r="44" spans="1:24" ht="12.75">
      <c r="A44" s="20" t="s">
        <v>25</v>
      </c>
      <c r="B44" s="21"/>
      <c r="C44" s="21"/>
      <c r="D44" s="21"/>
      <c r="E44" s="2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4"/>
      <c r="R44" s="4"/>
      <c r="S44" s="6"/>
      <c r="T44" s="6"/>
      <c r="U44" s="6"/>
      <c r="V44" s="6"/>
      <c r="W44" s="6"/>
      <c r="X44" s="6"/>
    </row>
    <row r="45" spans="2:2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4"/>
      <c r="R45" s="4"/>
      <c r="S45" s="6"/>
      <c r="T45" s="6"/>
      <c r="U45" s="6"/>
      <c r="V45" s="6"/>
      <c r="W45" s="6"/>
      <c r="X45" s="6"/>
    </row>
    <row r="46" spans="1:26" s="22" customFormat="1" ht="12.75">
      <c r="A46" s="28" t="s">
        <v>49</v>
      </c>
      <c r="B46" s="29"/>
      <c r="C46" s="29"/>
      <c r="D46" s="2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</sheetData>
  <sheetProtection/>
  <mergeCells count="13">
    <mergeCell ref="W7:X7"/>
    <mergeCell ref="G7:H7"/>
    <mergeCell ref="I7:J7"/>
    <mergeCell ref="O7:P7"/>
    <mergeCell ref="Q7:R7"/>
    <mergeCell ref="U7:V7"/>
    <mergeCell ref="K7:L7"/>
    <mergeCell ref="M7:N7"/>
    <mergeCell ref="S7:T7"/>
    <mergeCell ref="A7:A8"/>
    <mergeCell ref="B7:B8"/>
    <mergeCell ref="C7:D7"/>
    <mergeCell ref="E7:F7"/>
  </mergeCells>
  <hyperlinks>
    <hyperlink ref="A44:E44" location="Definitions!A1" display="Click here to see notes, definitions and source."/>
    <hyperlink ref="A46:D46" location="'Table of Contents'!A1" display="Click here to return to table of contents"/>
    <hyperlink ref="W1" location="'Table of Contents'!A1" display="Contents"/>
    <hyperlink ref="S1" location="'Table of Contents'!A1" display="Contents"/>
  </hyperlinks>
  <printOptions horizontalCentered="1"/>
  <pageMargins left="0.4" right="0.48" top="0.69" bottom="0.78" header="0.5" footer="0.5"/>
  <pageSetup horizontalDpi="600" verticalDpi="600" orientation="landscape" scale="95" r:id="rId1"/>
  <ignoredErrors>
    <ignoredError sqref="Q21:Q24 Q15:Q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E23"/>
  <sheetViews>
    <sheetView showGridLines="0" zoomScalePageLayoutView="0" workbookViewId="0" topLeftCell="A1">
      <selection activeCell="L14" sqref="L14"/>
    </sheetView>
  </sheetViews>
  <sheetFormatPr defaultColWidth="9.140625" defaultRowHeight="12.75"/>
  <cols>
    <col min="1" max="1" width="15.57421875" style="22" customWidth="1"/>
    <col min="2" max="2" width="24.28125" style="22" bestFit="1" customWidth="1"/>
    <col min="3" max="22" width="5.7109375" style="22" customWidth="1"/>
    <col min="23" max="16384" width="9.140625" style="22" customWidth="1"/>
  </cols>
  <sheetData>
    <row r="1" spans="1:21" ht="15.75">
      <c r="A1" s="94" t="s">
        <v>57</v>
      </c>
      <c r="P1" s="28" t="s">
        <v>63</v>
      </c>
      <c r="U1" s="28" t="s">
        <v>63</v>
      </c>
    </row>
    <row r="2" spans="1:19" ht="15">
      <c r="A2" s="53" t="s">
        <v>56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>
      <c r="A3" s="55" t="s">
        <v>99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2.75">
      <c r="A4" s="55" t="s">
        <v>52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2.75">
      <c r="A5" s="55" t="s">
        <v>120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19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2" s="11" customFormat="1" ht="30" customHeight="1">
      <c r="A7" s="93" t="s">
        <v>82</v>
      </c>
      <c r="B7" s="92" t="s">
        <v>53</v>
      </c>
      <c r="C7" s="89" t="s">
        <v>119</v>
      </c>
      <c r="D7" s="89" t="s">
        <v>111</v>
      </c>
      <c r="E7" s="89" t="s">
        <v>110</v>
      </c>
      <c r="F7" s="89" t="s">
        <v>109</v>
      </c>
      <c r="G7" s="89" t="s">
        <v>108</v>
      </c>
      <c r="H7" s="89" t="s">
        <v>107</v>
      </c>
      <c r="I7" s="89" t="s">
        <v>104</v>
      </c>
      <c r="J7" s="89" t="s">
        <v>100</v>
      </c>
      <c r="K7" s="89" t="s">
        <v>86</v>
      </c>
      <c r="L7" s="89" t="s">
        <v>87</v>
      </c>
      <c r="M7" s="89" t="s">
        <v>88</v>
      </c>
      <c r="N7" s="89" t="s">
        <v>89</v>
      </c>
      <c r="O7" s="89" t="s">
        <v>90</v>
      </c>
      <c r="P7" s="89" t="s">
        <v>91</v>
      </c>
      <c r="Q7" s="89" t="s">
        <v>92</v>
      </c>
      <c r="R7" s="89" t="s">
        <v>93</v>
      </c>
      <c r="S7" s="89" t="s">
        <v>94</v>
      </c>
      <c r="T7" s="89" t="s">
        <v>95</v>
      </c>
      <c r="U7" s="89" t="s">
        <v>96</v>
      </c>
      <c r="V7" s="89" t="s">
        <v>97</v>
      </c>
    </row>
    <row r="8" spans="1:22" s="11" customFormat="1" ht="18" customHeight="1">
      <c r="A8" s="117" t="s">
        <v>105</v>
      </c>
      <c r="B8" s="96" t="s">
        <v>32</v>
      </c>
      <c r="C8" s="101">
        <v>3</v>
      </c>
      <c r="D8" s="101">
        <v>8</v>
      </c>
      <c r="E8" s="101">
        <v>3</v>
      </c>
      <c r="F8" s="101">
        <v>7</v>
      </c>
      <c r="G8" s="101">
        <v>2</v>
      </c>
      <c r="H8" s="101">
        <v>10</v>
      </c>
      <c r="I8" s="101">
        <v>6</v>
      </c>
      <c r="J8" s="101">
        <v>8</v>
      </c>
      <c r="K8" s="101">
        <v>8</v>
      </c>
      <c r="L8" s="101">
        <v>19</v>
      </c>
      <c r="M8" s="101">
        <v>12</v>
      </c>
      <c r="N8" s="101">
        <v>9</v>
      </c>
      <c r="O8" s="101">
        <v>4</v>
      </c>
      <c r="P8" s="101">
        <v>6</v>
      </c>
      <c r="Q8" s="101">
        <v>11</v>
      </c>
      <c r="R8" s="101">
        <v>10</v>
      </c>
      <c r="S8" s="101">
        <v>7</v>
      </c>
      <c r="T8" s="101">
        <v>11</v>
      </c>
      <c r="U8" s="102">
        <v>12</v>
      </c>
      <c r="V8" s="102">
        <v>11</v>
      </c>
    </row>
    <row r="9" spans="1:22" s="11" customFormat="1" ht="18" customHeight="1">
      <c r="A9" s="117"/>
      <c r="B9" s="96" t="s">
        <v>102</v>
      </c>
      <c r="C9" s="104"/>
      <c r="D9" s="104"/>
      <c r="E9" s="104"/>
      <c r="F9" s="104"/>
      <c r="G9" s="104"/>
      <c r="H9" s="104"/>
      <c r="I9" s="101">
        <v>5</v>
      </c>
      <c r="J9" s="101">
        <v>6</v>
      </c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2" s="11" customFormat="1" ht="18" customHeight="1">
      <c r="A10" s="117"/>
      <c r="B10" s="96" t="s">
        <v>103</v>
      </c>
      <c r="C10" s="101">
        <v>0</v>
      </c>
      <c r="D10" s="101">
        <v>0</v>
      </c>
      <c r="E10" s="101">
        <v>1</v>
      </c>
      <c r="F10" s="101">
        <v>3</v>
      </c>
      <c r="G10" s="101">
        <v>1</v>
      </c>
      <c r="H10" s="101">
        <v>2</v>
      </c>
      <c r="I10" s="101">
        <v>2</v>
      </c>
      <c r="J10" s="101">
        <v>3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22" s="11" customFormat="1" ht="18" customHeight="1">
      <c r="A11" s="117"/>
      <c r="B11" s="96" t="s">
        <v>33</v>
      </c>
      <c r="C11" s="104"/>
      <c r="D11" s="104"/>
      <c r="E11" s="104"/>
      <c r="F11" s="104"/>
      <c r="G11" s="104"/>
      <c r="H11" s="104"/>
      <c r="I11" s="104"/>
      <c r="J11" s="101">
        <v>6</v>
      </c>
      <c r="K11" s="101">
        <v>19</v>
      </c>
      <c r="L11" s="101">
        <v>14</v>
      </c>
      <c r="M11" s="101">
        <v>6</v>
      </c>
      <c r="N11" s="101">
        <v>5</v>
      </c>
      <c r="O11" s="101">
        <v>10</v>
      </c>
      <c r="P11" s="101">
        <v>5</v>
      </c>
      <c r="Q11" s="101">
        <v>8</v>
      </c>
      <c r="R11" s="101">
        <v>19</v>
      </c>
      <c r="S11" s="101">
        <v>12</v>
      </c>
      <c r="T11" s="101">
        <v>20</v>
      </c>
      <c r="U11" s="102">
        <v>15</v>
      </c>
      <c r="V11" s="102">
        <v>8</v>
      </c>
    </row>
    <row r="12" spans="1:22" s="11" customFormat="1" ht="18" customHeight="1">
      <c r="A12" s="117"/>
      <c r="B12" s="96" t="s">
        <v>34</v>
      </c>
      <c r="C12" s="101">
        <v>1</v>
      </c>
      <c r="D12" s="101">
        <v>5</v>
      </c>
      <c r="E12" s="101">
        <v>1</v>
      </c>
      <c r="F12" s="101">
        <v>1</v>
      </c>
      <c r="G12" s="101">
        <v>2</v>
      </c>
      <c r="H12" s="101">
        <v>1</v>
      </c>
      <c r="I12" s="101">
        <v>0</v>
      </c>
      <c r="J12" s="101">
        <v>1</v>
      </c>
      <c r="K12" s="101">
        <v>3</v>
      </c>
      <c r="L12" s="101">
        <v>0</v>
      </c>
      <c r="M12" s="101">
        <v>3</v>
      </c>
      <c r="N12" s="101">
        <v>3</v>
      </c>
      <c r="O12" s="101">
        <v>2</v>
      </c>
      <c r="P12" s="101">
        <v>3</v>
      </c>
      <c r="Q12" s="101">
        <v>6</v>
      </c>
      <c r="R12" s="101">
        <v>3</v>
      </c>
      <c r="S12" s="101">
        <v>3</v>
      </c>
      <c r="T12" s="101">
        <v>4</v>
      </c>
      <c r="U12" s="102">
        <v>4</v>
      </c>
      <c r="V12" s="102">
        <v>4</v>
      </c>
    </row>
    <row r="13" spans="1:22" s="11" customFormat="1" ht="25.5">
      <c r="A13" s="117"/>
      <c r="B13" s="96" t="s">
        <v>106</v>
      </c>
      <c r="C13" s="101">
        <v>0</v>
      </c>
      <c r="D13" s="101">
        <v>0</v>
      </c>
      <c r="E13" s="101">
        <v>1</v>
      </c>
      <c r="F13" s="101">
        <v>4</v>
      </c>
      <c r="G13" s="101">
        <v>6</v>
      </c>
      <c r="H13" s="101">
        <v>12</v>
      </c>
      <c r="I13" s="101">
        <v>2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s="11" customFormat="1" ht="25.5">
      <c r="A14" s="117"/>
      <c r="B14" s="96" t="s">
        <v>81</v>
      </c>
      <c r="C14" s="101">
        <v>1</v>
      </c>
      <c r="D14" s="101">
        <v>1</v>
      </c>
      <c r="E14" s="101">
        <v>1</v>
      </c>
      <c r="F14" s="101">
        <v>4</v>
      </c>
      <c r="G14" s="101">
        <v>2</v>
      </c>
      <c r="H14" s="101">
        <v>0</v>
      </c>
      <c r="I14" s="101">
        <v>0</v>
      </c>
      <c r="J14" s="101">
        <v>1</v>
      </c>
      <c r="K14" s="101">
        <v>0</v>
      </c>
      <c r="L14" s="101">
        <v>1</v>
      </c>
      <c r="M14" s="104"/>
      <c r="N14" s="104"/>
      <c r="O14" s="104"/>
      <c r="P14" s="104"/>
      <c r="Q14" s="104"/>
      <c r="R14" s="104"/>
      <c r="S14" s="104"/>
      <c r="T14" s="104"/>
      <c r="U14" s="105"/>
      <c r="V14" s="105"/>
    </row>
    <row r="15" spans="1:22" s="11" customFormat="1" ht="18" customHeight="1">
      <c r="A15" s="117"/>
      <c r="B15" s="96" t="s">
        <v>35</v>
      </c>
      <c r="C15" s="101">
        <v>2</v>
      </c>
      <c r="D15" s="101">
        <v>1</v>
      </c>
      <c r="E15" s="104"/>
      <c r="F15" s="104"/>
      <c r="G15" s="101">
        <v>1</v>
      </c>
      <c r="H15" s="101">
        <v>0</v>
      </c>
      <c r="I15" s="101">
        <v>5</v>
      </c>
      <c r="J15" s="101">
        <v>2</v>
      </c>
      <c r="K15" s="101">
        <v>2</v>
      </c>
      <c r="L15" s="101">
        <v>3</v>
      </c>
      <c r="M15" s="101">
        <v>2</v>
      </c>
      <c r="N15" s="101">
        <v>1</v>
      </c>
      <c r="O15" s="101">
        <v>1</v>
      </c>
      <c r="P15" s="101">
        <v>3</v>
      </c>
      <c r="Q15" s="101">
        <v>2</v>
      </c>
      <c r="R15" s="101">
        <v>1</v>
      </c>
      <c r="S15" s="101">
        <v>1</v>
      </c>
      <c r="T15" s="101">
        <v>1</v>
      </c>
      <c r="U15" s="102">
        <v>2</v>
      </c>
      <c r="V15" s="102">
        <v>1</v>
      </c>
    </row>
    <row r="16" spans="1:22" s="11" customFormat="1" ht="18" customHeight="1">
      <c r="A16" s="117"/>
      <c r="B16" s="96" t="s">
        <v>36</v>
      </c>
      <c r="C16" s="104"/>
      <c r="D16" s="104"/>
      <c r="E16" s="104"/>
      <c r="F16" s="104"/>
      <c r="G16" s="101">
        <v>1</v>
      </c>
      <c r="H16" s="101">
        <v>0</v>
      </c>
      <c r="I16" s="101">
        <v>0</v>
      </c>
      <c r="J16" s="101">
        <v>0</v>
      </c>
      <c r="K16" s="101">
        <v>1</v>
      </c>
      <c r="L16" s="101">
        <v>5</v>
      </c>
      <c r="M16" s="101">
        <v>4</v>
      </c>
      <c r="N16" s="101">
        <v>5</v>
      </c>
      <c r="O16" s="101">
        <v>5</v>
      </c>
      <c r="P16" s="101">
        <v>9</v>
      </c>
      <c r="Q16" s="101">
        <v>8</v>
      </c>
      <c r="R16" s="101">
        <v>6</v>
      </c>
      <c r="S16" s="101">
        <v>6</v>
      </c>
      <c r="T16" s="101">
        <v>6</v>
      </c>
      <c r="U16" s="102">
        <v>4</v>
      </c>
      <c r="V16" s="102">
        <v>3</v>
      </c>
    </row>
    <row r="17" spans="1:22" ht="45" customHeight="1">
      <c r="A17" s="97" t="s">
        <v>84</v>
      </c>
      <c r="B17" s="98" t="s">
        <v>85</v>
      </c>
      <c r="C17" s="101">
        <v>1</v>
      </c>
      <c r="D17" s="101">
        <v>0</v>
      </c>
      <c r="E17" s="101">
        <v>2</v>
      </c>
      <c r="F17" s="101">
        <v>1</v>
      </c>
      <c r="G17" s="101">
        <v>1</v>
      </c>
      <c r="H17" s="101">
        <v>0</v>
      </c>
      <c r="I17" s="101">
        <v>3</v>
      </c>
      <c r="J17" s="101">
        <v>0</v>
      </c>
      <c r="K17" s="101">
        <v>1</v>
      </c>
      <c r="L17" s="101">
        <v>0</v>
      </c>
      <c r="M17" s="101">
        <v>1</v>
      </c>
      <c r="N17" s="101"/>
      <c r="O17" s="101">
        <v>2</v>
      </c>
      <c r="P17" s="101">
        <v>4</v>
      </c>
      <c r="Q17" s="101">
        <v>2</v>
      </c>
      <c r="R17" s="101">
        <v>1</v>
      </c>
      <c r="S17" s="101">
        <v>3</v>
      </c>
      <c r="T17" s="102">
        <v>1</v>
      </c>
      <c r="U17" s="102">
        <v>2</v>
      </c>
      <c r="V17" s="102">
        <v>1</v>
      </c>
    </row>
    <row r="18" spans="1:22" ht="12.75">
      <c r="A18" s="99" t="s">
        <v>51</v>
      </c>
      <c r="B18" s="100"/>
      <c r="C18" s="103">
        <f>SUM(C8:C17)</f>
        <v>8</v>
      </c>
      <c r="D18" s="103">
        <f>SUM(D8:D17)</f>
        <v>15</v>
      </c>
      <c r="E18" s="103">
        <f aca="true" t="shared" si="0" ref="E18:K18">SUM(E8:E17)</f>
        <v>9</v>
      </c>
      <c r="F18" s="103">
        <f t="shared" si="0"/>
        <v>20</v>
      </c>
      <c r="G18" s="103">
        <f t="shared" si="0"/>
        <v>16</v>
      </c>
      <c r="H18" s="103">
        <f t="shared" si="0"/>
        <v>25</v>
      </c>
      <c r="I18" s="103">
        <f t="shared" si="0"/>
        <v>23</v>
      </c>
      <c r="J18" s="103">
        <f t="shared" si="0"/>
        <v>27</v>
      </c>
      <c r="K18" s="103">
        <f t="shared" si="0"/>
        <v>34</v>
      </c>
      <c r="L18" s="103">
        <f aca="true" t="shared" si="1" ref="L18:V18">SUM(L8:L17)</f>
        <v>42</v>
      </c>
      <c r="M18" s="103">
        <f t="shared" si="1"/>
        <v>28</v>
      </c>
      <c r="N18" s="103">
        <f t="shared" si="1"/>
        <v>23</v>
      </c>
      <c r="O18" s="103">
        <f t="shared" si="1"/>
        <v>24</v>
      </c>
      <c r="P18" s="103">
        <f t="shared" si="1"/>
        <v>30</v>
      </c>
      <c r="Q18" s="103">
        <f t="shared" si="1"/>
        <v>37</v>
      </c>
      <c r="R18" s="103">
        <f t="shared" si="1"/>
        <v>40</v>
      </c>
      <c r="S18" s="103">
        <f t="shared" si="1"/>
        <v>32</v>
      </c>
      <c r="T18" s="103">
        <f t="shared" si="1"/>
        <v>43</v>
      </c>
      <c r="U18" s="103">
        <f t="shared" si="1"/>
        <v>39</v>
      </c>
      <c r="V18" s="103">
        <f t="shared" si="1"/>
        <v>28</v>
      </c>
    </row>
    <row r="19" spans="1:19" ht="12.75">
      <c r="A19" s="9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>
      <c r="A20" s="9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21" ht="12.75">
      <c r="A21" s="28" t="s">
        <v>25</v>
      </c>
      <c r="B21" s="2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7"/>
      <c r="U21" s="27"/>
    </row>
    <row r="23" spans="1:31" ht="12.75">
      <c r="A23" s="28" t="s">
        <v>49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</sheetData>
  <sheetProtection/>
  <mergeCells count="1">
    <mergeCell ref="A8:A16"/>
  </mergeCells>
  <hyperlinks>
    <hyperlink ref="A21:B21" location="Definitions!A1" display="Click here to see notes, definitions and source."/>
    <hyperlink ref="A23:Q23" location="'Table of Contents'!A1" display="Click here to return to table of contents"/>
    <hyperlink ref="O23" location="'Table of Contents'!A1" display="Click here to return to table of contents"/>
    <hyperlink ref="P23" location="'Table of Contents'!A1" display="Click here to return to table of contents"/>
    <hyperlink ref="N23" location="'Table of Contents'!A1" display="Click here to return to table of contents"/>
    <hyperlink ref="M23" location="'Table of Contents'!A1" display="Click here to return to table of contents"/>
    <hyperlink ref="L23" location="'Table of Contents'!A1" display="Click here to return to table of contents"/>
    <hyperlink ref="K23" location="'Table of Contents'!A1" display="Click here to return to table of contents"/>
    <hyperlink ref="J23" location="'Table of Contents'!A1" display="Click here to return to table of contents"/>
    <hyperlink ref="U1" location="'Table of Contents'!A1" display="Content"/>
    <hyperlink ref="I23" location="'Table of Contents'!A1" display="Click here to return to table of contents"/>
    <hyperlink ref="P1" location="'Table of Contents'!A1" display="Content"/>
    <hyperlink ref="H23" location="'Table of Contents'!A1" display="Click here to return to table of contents"/>
    <hyperlink ref="G23" location="'Table of Contents'!A1" display="Click here to return to table of contents"/>
    <hyperlink ref="F23" location="'Table of Contents'!A1" display="Click here to return to table of contents"/>
    <hyperlink ref="E23" location="'Table of Contents'!A1" display="Click here to return to table of contents"/>
    <hyperlink ref="D23" location="'Table of Contents'!A1" display="Click here to return to table of contents"/>
    <hyperlink ref="C23" location="'Table of Contents'!A1" display="Click here to return to table of contents"/>
  </hyperlinks>
  <printOptions horizontalCentered="1"/>
  <pageMargins left="0.4" right="0.4" top="0.75" bottom="0.7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E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8.28125" style="22" customWidth="1"/>
    <col min="2" max="21" width="7.7109375" style="22" customWidth="1"/>
    <col min="22" max="16384" width="9.140625" style="22" customWidth="1"/>
  </cols>
  <sheetData>
    <row r="1" spans="1:20" ht="15.75">
      <c r="A1" s="1" t="s">
        <v>57</v>
      </c>
      <c r="T1" s="28" t="s">
        <v>63</v>
      </c>
    </row>
    <row r="2" spans="1:18" ht="15">
      <c r="A2" s="53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2.75">
      <c r="A3" s="55" t="s">
        <v>98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2.75">
      <c r="A4" s="55" t="s">
        <v>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2.75">
      <c r="A5" s="55" t="s">
        <v>120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7" spans="1:21" ht="25.5">
      <c r="A7" s="88" t="s">
        <v>54</v>
      </c>
      <c r="B7" s="89" t="s">
        <v>111</v>
      </c>
      <c r="C7" s="89" t="s">
        <v>111</v>
      </c>
      <c r="D7" s="89" t="s">
        <v>110</v>
      </c>
      <c r="E7" s="89" t="s">
        <v>109</v>
      </c>
      <c r="F7" s="89" t="s">
        <v>108</v>
      </c>
      <c r="G7" s="89" t="s">
        <v>107</v>
      </c>
      <c r="H7" s="89" t="s">
        <v>104</v>
      </c>
      <c r="I7" s="89" t="s">
        <v>100</v>
      </c>
      <c r="J7" s="89" t="s">
        <v>83</v>
      </c>
      <c r="K7" s="89" t="s">
        <v>76</v>
      </c>
      <c r="L7" s="89" t="s">
        <v>75</v>
      </c>
      <c r="M7" s="89" t="s">
        <v>73</v>
      </c>
      <c r="N7" s="89" t="s">
        <v>62</v>
      </c>
      <c r="O7" s="89" t="s">
        <v>27</v>
      </c>
      <c r="P7" s="89" t="s">
        <v>26</v>
      </c>
      <c r="Q7" s="89" t="s">
        <v>24</v>
      </c>
      <c r="R7" s="89" t="s">
        <v>23</v>
      </c>
      <c r="S7" s="89" t="s">
        <v>18</v>
      </c>
      <c r="T7" s="89" t="s">
        <v>17</v>
      </c>
      <c r="U7" s="89" t="s">
        <v>16</v>
      </c>
    </row>
    <row r="8" spans="1:21" ht="18" customHeight="1">
      <c r="A8" s="90" t="s">
        <v>37</v>
      </c>
      <c r="B8" s="101">
        <v>0</v>
      </c>
      <c r="C8" s="101">
        <v>1</v>
      </c>
      <c r="D8" s="101">
        <v>2</v>
      </c>
      <c r="E8" s="101">
        <v>1</v>
      </c>
      <c r="F8" s="101">
        <v>0</v>
      </c>
      <c r="G8" s="101">
        <v>4</v>
      </c>
      <c r="H8" s="101">
        <v>0</v>
      </c>
      <c r="I8" s="101">
        <v>3</v>
      </c>
      <c r="J8" s="101">
        <v>3</v>
      </c>
      <c r="K8" s="101">
        <v>3</v>
      </c>
      <c r="L8" s="101">
        <v>1</v>
      </c>
      <c r="M8" s="101">
        <v>2</v>
      </c>
      <c r="N8" s="101">
        <v>4</v>
      </c>
      <c r="O8" s="101">
        <v>2</v>
      </c>
      <c r="P8" s="101">
        <v>1</v>
      </c>
      <c r="Q8" s="101">
        <v>0</v>
      </c>
      <c r="R8" s="101">
        <v>1</v>
      </c>
      <c r="S8" s="101">
        <v>1</v>
      </c>
      <c r="T8" s="102">
        <v>2</v>
      </c>
      <c r="U8" s="102">
        <v>1</v>
      </c>
    </row>
    <row r="9" spans="1:21" ht="18" customHeight="1">
      <c r="A9" s="90" t="s">
        <v>38</v>
      </c>
      <c r="B9" s="101">
        <v>7</v>
      </c>
      <c r="C9" s="101">
        <v>10</v>
      </c>
      <c r="D9" s="101">
        <v>5</v>
      </c>
      <c r="E9" s="101">
        <v>5</v>
      </c>
      <c r="F9" s="101">
        <v>7</v>
      </c>
      <c r="G9" s="101">
        <v>2</v>
      </c>
      <c r="H9" s="101">
        <v>3</v>
      </c>
      <c r="I9" s="101">
        <v>2</v>
      </c>
      <c r="J9" s="101">
        <v>2</v>
      </c>
      <c r="K9" s="101">
        <v>1</v>
      </c>
      <c r="L9" s="101">
        <v>2</v>
      </c>
      <c r="M9" s="101">
        <v>3</v>
      </c>
      <c r="N9" s="101">
        <v>4</v>
      </c>
      <c r="O9" s="101">
        <v>2</v>
      </c>
      <c r="P9" s="101">
        <v>1</v>
      </c>
      <c r="Q9" s="101">
        <v>3</v>
      </c>
      <c r="R9" s="101">
        <v>2</v>
      </c>
      <c r="S9" s="101">
        <v>2</v>
      </c>
      <c r="T9" s="102">
        <v>1</v>
      </c>
      <c r="U9" s="102">
        <v>3</v>
      </c>
    </row>
    <row r="10" spans="1:21" ht="18" customHeight="1">
      <c r="A10" s="90" t="s">
        <v>39</v>
      </c>
      <c r="B10" s="101">
        <v>4</v>
      </c>
      <c r="C10" s="101">
        <v>2</v>
      </c>
      <c r="D10" s="101">
        <v>3</v>
      </c>
      <c r="E10" s="101">
        <v>7</v>
      </c>
      <c r="F10" s="101">
        <v>5</v>
      </c>
      <c r="G10" s="101">
        <v>4</v>
      </c>
      <c r="H10" s="101">
        <v>4</v>
      </c>
      <c r="I10" s="101">
        <v>0</v>
      </c>
      <c r="J10" s="101">
        <v>4</v>
      </c>
      <c r="K10" s="101">
        <v>4</v>
      </c>
      <c r="L10" s="101">
        <v>2</v>
      </c>
      <c r="M10" s="101">
        <v>4</v>
      </c>
      <c r="N10" s="101">
        <v>5</v>
      </c>
      <c r="O10" s="101">
        <v>4</v>
      </c>
      <c r="P10" s="101">
        <v>2</v>
      </c>
      <c r="Q10" s="101">
        <v>5</v>
      </c>
      <c r="R10" s="101">
        <v>5</v>
      </c>
      <c r="S10" s="101">
        <v>2</v>
      </c>
      <c r="T10" s="102">
        <v>4</v>
      </c>
      <c r="U10" s="102">
        <v>2</v>
      </c>
    </row>
    <row r="11" spans="1:21" ht="18" customHeight="1">
      <c r="A11" s="90" t="s">
        <v>40</v>
      </c>
      <c r="B11" s="101">
        <v>1</v>
      </c>
      <c r="C11" s="101">
        <v>0</v>
      </c>
      <c r="D11" s="101">
        <v>2</v>
      </c>
      <c r="E11" s="101">
        <v>1</v>
      </c>
      <c r="F11" s="101">
        <v>3</v>
      </c>
      <c r="G11" s="101">
        <v>0</v>
      </c>
      <c r="H11" s="101">
        <v>1</v>
      </c>
      <c r="I11" s="101">
        <v>1</v>
      </c>
      <c r="J11" s="101">
        <v>0</v>
      </c>
      <c r="K11" s="101">
        <v>0</v>
      </c>
      <c r="L11" s="101">
        <v>0</v>
      </c>
      <c r="M11" s="101">
        <v>1</v>
      </c>
      <c r="N11" s="101">
        <v>1</v>
      </c>
      <c r="O11" s="101">
        <v>1</v>
      </c>
      <c r="P11" s="101">
        <v>2</v>
      </c>
      <c r="Q11" s="101">
        <v>2</v>
      </c>
      <c r="R11" s="101">
        <v>2</v>
      </c>
      <c r="S11" s="101">
        <v>0</v>
      </c>
      <c r="T11" s="102">
        <v>0</v>
      </c>
      <c r="U11" s="102">
        <v>1</v>
      </c>
    </row>
    <row r="12" spans="1:21" ht="18" customHeight="1">
      <c r="A12" s="90" t="s">
        <v>101</v>
      </c>
      <c r="B12" s="101">
        <v>7</v>
      </c>
      <c r="C12" s="101">
        <v>1</v>
      </c>
      <c r="D12" s="101">
        <v>3</v>
      </c>
      <c r="E12" s="101">
        <v>1</v>
      </c>
      <c r="F12" s="101">
        <v>7</v>
      </c>
      <c r="G12" s="101">
        <v>1</v>
      </c>
      <c r="H12" s="101">
        <v>3</v>
      </c>
      <c r="I12" s="101">
        <v>3</v>
      </c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105"/>
    </row>
    <row r="13" spans="1:21" ht="18" customHeight="1">
      <c r="A13" s="90" t="s">
        <v>41</v>
      </c>
      <c r="B13" s="101">
        <v>1</v>
      </c>
      <c r="C13" s="101">
        <v>8</v>
      </c>
      <c r="D13" s="101">
        <v>5</v>
      </c>
      <c r="E13" s="101">
        <v>5</v>
      </c>
      <c r="F13" s="101">
        <v>6</v>
      </c>
      <c r="G13" s="101">
        <v>3</v>
      </c>
      <c r="H13" s="101">
        <v>3</v>
      </c>
      <c r="I13" s="101">
        <v>7</v>
      </c>
      <c r="J13" s="101">
        <v>3</v>
      </c>
      <c r="K13" s="101">
        <v>4</v>
      </c>
      <c r="L13" s="101">
        <v>3</v>
      </c>
      <c r="M13" s="101">
        <v>7</v>
      </c>
      <c r="N13" s="101">
        <v>1</v>
      </c>
      <c r="O13" s="101">
        <v>2</v>
      </c>
      <c r="P13" s="101">
        <v>5</v>
      </c>
      <c r="Q13" s="101">
        <v>2</v>
      </c>
      <c r="R13" s="101">
        <v>2</v>
      </c>
      <c r="S13" s="101">
        <v>6</v>
      </c>
      <c r="T13" s="102">
        <v>2</v>
      </c>
      <c r="U13" s="102">
        <v>2</v>
      </c>
    </row>
    <row r="14" spans="1:21" ht="18" customHeight="1">
      <c r="A14" s="90" t="s">
        <v>42</v>
      </c>
      <c r="B14" s="101">
        <v>3</v>
      </c>
      <c r="C14" s="101">
        <v>0</v>
      </c>
      <c r="D14" s="101">
        <v>4</v>
      </c>
      <c r="E14" s="101">
        <v>6</v>
      </c>
      <c r="F14" s="101">
        <v>1</v>
      </c>
      <c r="G14" s="101">
        <v>0</v>
      </c>
      <c r="H14" s="101">
        <v>0</v>
      </c>
      <c r="I14" s="101">
        <v>0</v>
      </c>
      <c r="J14" s="101">
        <v>3</v>
      </c>
      <c r="K14" s="101">
        <v>1</v>
      </c>
      <c r="L14" s="101">
        <v>1</v>
      </c>
      <c r="M14" s="101">
        <v>7</v>
      </c>
      <c r="N14" s="101">
        <v>1</v>
      </c>
      <c r="O14" s="101">
        <v>3</v>
      </c>
      <c r="P14" s="101">
        <v>1</v>
      </c>
      <c r="Q14" s="101">
        <v>1</v>
      </c>
      <c r="R14" s="101">
        <v>2</v>
      </c>
      <c r="S14" s="101">
        <v>0</v>
      </c>
      <c r="T14" s="102">
        <v>1</v>
      </c>
      <c r="U14" s="102">
        <v>3</v>
      </c>
    </row>
    <row r="15" spans="1:21" ht="18" customHeight="1">
      <c r="A15" s="90" t="s">
        <v>112</v>
      </c>
      <c r="B15" s="101">
        <v>3</v>
      </c>
      <c r="C15" s="101">
        <v>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</row>
    <row r="16" spans="1:21" ht="18" customHeight="1">
      <c r="A16" s="90" t="s">
        <v>43</v>
      </c>
      <c r="B16" s="101">
        <v>7</v>
      </c>
      <c r="C16" s="101">
        <v>9</v>
      </c>
      <c r="D16" s="101">
        <v>8</v>
      </c>
      <c r="E16" s="101">
        <v>14</v>
      </c>
      <c r="F16" s="101">
        <v>11</v>
      </c>
      <c r="G16" s="101">
        <v>11</v>
      </c>
      <c r="H16" s="101">
        <v>15</v>
      </c>
      <c r="I16" s="101">
        <v>10</v>
      </c>
      <c r="J16" s="101">
        <v>18</v>
      </c>
      <c r="K16" s="101">
        <v>8</v>
      </c>
      <c r="L16" s="101">
        <v>11</v>
      </c>
      <c r="M16" s="101">
        <v>5</v>
      </c>
      <c r="N16" s="101">
        <v>8</v>
      </c>
      <c r="O16" s="101">
        <v>9</v>
      </c>
      <c r="P16" s="101">
        <v>5</v>
      </c>
      <c r="Q16" s="101">
        <v>4</v>
      </c>
      <c r="R16" s="101">
        <v>4</v>
      </c>
      <c r="S16" s="101">
        <v>7</v>
      </c>
      <c r="T16" s="102">
        <v>4</v>
      </c>
      <c r="U16" s="102">
        <v>6</v>
      </c>
    </row>
    <row r="17" spans="1:21" ht="15.75" customHeight="1">
      <c r="A17" s="90" t="s">
        <v>44</v>
      </c>
      <c r="B17" s="101">
        <v>0</v>
      </c>
      <c r="C17" s="101">
        <v>3</v>
      </c>
      <c r="D17" s="101">
        <v>2</v>
      </c>
      <c r="E17" s="101">
        <v>2</v>
      </c>
      <c r="F17" s="101">
        <v>2</v>
      </c>
      <c r="G17" s="101">
        <v>2</v>
      </c>
      <c r="H17" s="101">
        <v>2</v>
      </c>
      <c r="I17" s="101">
        <v>1</v>
      </c>
      <c r="J17" s="101">
        <v>1</v>
      </c>
      <c r="K17" s="101">
        <v>3</v>
      </c>
      <c r="L17" s="101">
        <v>2</v>
      </c>
      <c r="M17" s="101">
        <v>2</v>
      </c>
      <c r="N17" s="101">
        <v>1</v>
      </c>
      <c r="O17" s="101">
        <v>4</v>
      </c>
      <c r="P17" s="101">
        <v>2</v>
      </c>
      <c r="Q17" s="101">
        <v>1</v>
      </c>
      <c r="R17" s="101">
        <v>5</v>
      </c>
      <c r="S17" s="101">
        <v>1</v>
      </c>
      <c r="T17" s="102">
        <v>1</v>
      </c>
      <c r="U17" s="102">
        <v>0</v>
      </c>
    </row>
    <row r="18" spans="1:21" ht="12.75">
      <c r="A18" s="90" t="s">
        <v>45</v>
      </c>
      <c r="B18" s="101">
        <v>2</v>
      </c>
      <c r="C18" s="101">
        <v>1</v>
      </c>
      <c r="D18" s="101">
        <v>0</v>
      </c>
      <c r="E18" s="101">
        <v>0</v>
      </c>
      <c r="F18" s="101">
        <v>0</v>
      </c>
      <c r="G18" s="101">
        <v>1</v>
      </c>
      <c r="H18" s="101">
        <v>0</v>
      </c>
      <c r="I18" s="101">
        <v>1</v>
      </c>
      <c r="J18" s="101">
        <v>1</v>
      </c>
      <c r="K18" s="101">
        <v>1</v>
      </c>
      <c r="L18" s="101">
        <v>1</v>
      </c>
      <c r="M18" s="101">
        <v>2</v>
      </c>
      <c r="N18" s="101">
        <v>0</v>
      </c>
      <c r="O18" s="101">
        <v>2</v>
      </c>
      <c r="P18" s="101">
        <v>1</v>
      </c>
      <c r="Q18" s="104"/>
      <c r="R18" s="104"/>
      <c r="S18" s="104"/>
      <c r="T18" s="104"/>
      <c r="U18" s="104"/>
    </row>
    <row r="19" spans="1:21" ht="21" customHeight="1">
      <c r="A19" s="90" t="s">
        <v>46</v>
      </c>
      <c r="B19" s="101">
        <v>0</v>
      </c>
      <c r="C19" s="101">
        <v>2</v>
      </c>
      <c r="D19" s="101">
        <v>2</v>
      </c>
      <c r="E19" s="101">
        <v>2</v>
      </c>
      <c r="F19" s="101">
        <v>5</v>
      </c>
      <c r="G19" s="101">
        <v>2</v>
      </c>
      <c r="H19" s="101">
        <v>0</v>
      </c>
      <c r="I19" s="101">
        <v>1</v>
      </c>
      <c r="J19" s="101">
        <v>1</v>
      </c>
      <c r="K19" s="101">
        <v>1</v>
      </c>
      <c r="L19" s="101">
        <v>0</v>
      </c>
      <c r="M19" s="101">
        <v>1</v>
      </c>
      <c r="N19" s="101">
        <v>0</v>
      </c>
      <c r="O19" s="101">
        <v>0</v>
      </c>
      <c r="P19" s="101">
        <v>1</v>
      </c>
      <c r="Q19" s="101">
        <v>0</v>
      </c>
      <c r="R19" s="101">
        <v>0</v>
      </c>
      <c r="S19" s="101">
        <v>1</v>
      </c>
      <c r="T19" s="102">
        <v>0</v>
      </c>
      <c r="U19" s="102">
        <v>0</v>
      </c>
    </row>
    <row r="20" spans="1:21" ht="18" customHeight="1">
      <c r="A20" s="91" t="s">
        <v>51</v>
      </c>
      <c r="B20" s="103">
        <f>SUM(B8:B19)</f>
        <v>35</v>
      </c>
      <c r="C20" s="103">
        <f>SUM(C8:C19)</f>
        <v>39</v>
      </c>
      <c r="D20" s="103">
        <f aca="true" t="shared" si="0" ref="D20:J20">SUM(D8:D19)</f>
        <v>36</v>
      </c>
      <c r="E20" s="103">
        <f t="shared" si="0"/>
        <v>44</v>
      </c>
      <c r="F20" s="103">
        <f t="shared" si="0"/>
        <v>47</v>
      </c>
      <c r="G20" s="103">
        <f t="shared" si="0"/>
        <v>30</v>
      </c>
      <c r="H20" s="103">
        <f t="shared" si="0"/>
        <v>31</v>
      </c>
      <c r="I20" s="103">
        <f t="shared" si="0"/>
        <v>29</v>
      </c>
      <c r="J20" s="103">
        <f t="shared" si="0"/>
        <v>36</v>
      </c>
      <c r="K20" s="103">
        <f aca="true" t="shared" si="1" ref="K20:P20">SUM(K8:K19)</f>
        <v>26</v>
      </c>
      <c r="L20" s="103">
        <f t="shared" si="1"/>
        <v>23</v>
      </c>
      <c r="M20" s="103">
        <f t="shared" si="1"/>
        <v>34</v>
      </c>
      <c r="N20" s="103">
        <f t="shared" si="1"/>
        <v>25</v>
      </c>
      <c r="O20" s="103">
        <f t="shared" si="1"/>
        <v>29</v>
      </c>
      <c r="P20" s="103">
        <f t="shared" si="1"/>
        <v>21</v>
      </c>
      <c r="Q20" s="103">
        <v>18</v>
      </c>
      <c r="R20" s="103">
        <v>23</v>
      </c>
      <c r="S20" s="103">
        <v>20</v>
      </c>
      <c r="T20" s="106">
        <v>15</v>
      </c>
      <c r="U20" s="106">
        <v>18</v>
      </c>
    </row>
    <row r="21" spans="1:18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20" ht="12.75">
      <c r="A22" s="20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2"/>
      <c r="S22" s="27"/>
      <c r="T22" s="27"/>
    </row>
    <row r="24" spans="1:31" ht="12.75">
      <c r="A24" s="28" t="s">
        <v>49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</sheetData>
  <sheetProtection/>
  <hyperlinks>
    <hyperlink ref="A22:P22" location="Definitions!A1" display="Click here to see notes, definitions and source."/>
    <hyperlink ref="A24:Q24" location="'Table of Contents'!A1" display="Click here to return to table of contents"/>
    <hyperlink ref="O22" location="'Table of Contents'!A1" display="Click here to return to table of contents"/>
    <hyperlink ref="N22" location="'Table of Contents'!A1" display="Click here to return to table of contents"/>
    <hyperlink ref="N24" location="'Table of Contents'!A1" display="Click here to return to table of contents"/>
    <hyperlink ref="T1" location="'Table of Contents'!A1" display="Content"/>
    <hyperlink ref="M22" location="'Table of Contents'!A1" display="Click here to return to table of contents"/>
    <hyperlink ref="M24" location="'Table of Contents'!A1" display="Click here to return to table of contents"/>
    <hyperlink ref="L22" location="'Table of Contents'!A1" display="Click here to return to table of contents"/>
    <hyperlink ref="L24" location="'Table of Contents'!A1" display="Click here to return to table of contents"/>
    <hyperlink ref="K22" location="'Table of Contents'!A1" display="Click here to return to table of contents"/>
    <hyperlink ref="K24" location="'Table of Contents'!A1" display="Click here to return to table of contents"/>
    <hyperlink ref="J22" location="'Table of Contents'!A1" display="Click here to return to table of contents"/>
    <hyperlink ref="J24" location="'Table of Contents'!A1" display="Click here to return to table of contents"/>
    <hyperlink ref="I22" location="'Table of Contents'!A1" display="Click here to return to table of contents"/>
    <hyperlink ref="I24" location="'Table of Contents'!A1" display="Click here to return to table of contents"/>
    <hyperlink ref="H22" location="'Table of Contents'!A1" display="Click here to return to table of contents"/>
    <hyperlink ref="H24" location="'Table of Contents'!A1" display="Click here to return to table of contents"/>
    <hyperlink ref="G22" location="'Table of Contents'!A1" display="Click here to return to table of contents"/>
    <hyperlink ref="G24" location="'Table of Contents'!A1" display="Click here to return to table of contents"/>
    <hyperlink ref="F22" location="'Table of Contents'!A1" display="Click here to return to table of contents"/>
    <hyperlink ref="F24" location="'Table of Contents'!A1" display="Click here to return to table of contents"/>
    <hyperlink ref="E22" location="'Table of Contents'!A1" display="Click here to return to table of contents"/>
    <hyperlink ref="E24" location="'Table of Contents'!A1" display="Click here to return to table of contents"/>
    <hyperlink ref="D22" location="'Table of Contents'!A1" display="Click here to return to table of contents"/>
    <hyperlink ref="D24" location="'Table of Contents'!A1" display="Click here to return to table of contents"/>
    <hyperlink ref="C22" location="'Table of Contents'!A1" display="Click here to return to table of contents"/>
    <hyperlink ref="C24" location="'Table of Contents'!A1" display="Click here to return to table of contents"/>
    <hyperlink ref="B22" location="'Table of Contents'!A1" display="Click here to return to table of contents"/>
    <hyperlink ref="B24" location="'Table of Contents'!A1" display="Click here to return to table of contents"/>
  </hyperlinks>
  <printOptions horizontalCentered="1"/>
  <pageMargins left="0.5" right="0.43" top="0.97" bottom="1" header="0.5" footer="0.5"/>
  <pageSetup horizontalDpi="600" verticalDpi="600" orientation="landscape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14"/>
  <sheetViews>
    <sheetView showGridLines="0" zoomScalePageLayoutView="0" workbookViewId="0" topLeftCell="A1">
      <selection activeCell="I1" sqref="I1"/>
    </sheetView>
  </sheetViews>
  <sheetFormatPr defaultColWidth="9.140625" defaultRowHeight="12.75"/>
  <sheetData>
    <row r="1" spans="1:9" ht="15.75">
      <c r="A1" s="1" t="s">
        <v>57</v>
      </c>
      <c r="I1" s="12" t="s">
        <v>55</v>
      </c>
    </row>
    <row r="2" ht="15">
      <c r="A2" s="53" t="s">
        <v>56</v>
      </c>
    </row>
    <row r="3" ht="12.75">
      <c r="A3" s="3" t="s">
        <v>67</v>
      </c>
    </row>
    <row r="4" ht="12.75">
      <c r="A4" s="3" t="s">
        <v>50</v>
      </c>
    </row>
    <row r="5" ht="12.75">
      <c r="A5" s="54" t="s">
        <v>113</v>
      </c>
    </row>
    <row r="7" s="23" customFormat="1" ht="12.75">
      <c r="A7" s="24"/>
    </row>
    <row r="8" ht="12.75">
      <c r="A8" s="5" t="s">
        <v>20</v>
      </c>
    </row>
    <row r="9" ht="12.75">
      <c r="A9" s="6" t="s">
        <v>21</v>
      </c>
    </row>
    <row r="12" ht="12.75">
      <c r="A12" s="6" t="s">
        <v>64</v>
      </c>
    </row>
    <row r="14" ht="12.75">
      <c r="A14" s="12" t="s">
        <v>58</v>
      </c>
    </row>
  </sheetData>
  <sheetProtection/>
  <hyperlinks>
    <hyperlink ref="A14" location="'Table of Contents'!A1" display="Click here to go to contents page"/>
    <hyperlink ref="I1" location="'Table of Contents'!A1" display="Contents"/>
  </hyperlinks>
  <printOptions/>
  <pageMargins left="0.75" right="0.75" top="0.61" bottom="0.6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May Wilson</dc:creator>
  <cp:keywords/>
  <dc:description/>
  <cp:lastModifiedBy>Deborah Wilson </cp:lastModifiedBy>
  <cp:lastPrinted>2019-08-15T12:39:25Z</cp:lastPrinted>
  <dcterms:created xsi:type="dcterms:W3CDTF">2006-06-29T19:32:24Z</dcterms:created>
  <dcterms:modified xsi:type="dcterms:W3CDTF">2019-08-15T12:39:47Z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